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\ownCloud\"/>
    </mc:Choice>
  </mc:AlternateContent>
  <bookViews>
    <workbookView xWindow="0" yWindow="0" windowWidth="25200" windowHeight="11985"/>
  </bookViews>
  <sheets>
    <sheet name="Foglio di lavoro" sheetId="1" r:id="rId1"/>
    <sheet name="Elementi" sheetId="3" r:id="rId2"/>
    <sheet name="Esercizi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N12" i="2" s="1"/>
  <c r="T21" i="2"/>
  <c r="S21" i="2"/>
  <c r="R21" i="2"/>
  <c r="Q21" i="2"/>
  <c r="P21" i="2"/>
  <c r="O21" i="2"/>
  <c r="T20" i="2"/>
  <c r="S20" i="2"/>
  <c r="R20" i="2"/>
  <c r="Q20" i="2"/>
  <c r="P20" i="2"/>
  <c r="O20" i="2"/>
  <c r="T19" i="2"/>
  <c r="S19" i="2"/>
  <c r="R19" i="2"/>
  <c r="Q19" i="2"/>
  <c r="P19" i="2"/>
  <c r="O19" i="2"/>
  <c r="T18" i="2"/>
  <c r="S18" i="2"/>
  <c r="R18" i="2"/>
  <c r="Q18" i="2"/>
  <c r="P18" i="2"/>
  <c r="O18" i="2"/>
  <c r="T17" i="2"/>
  <c r="S17" i="2"/>
  <c r="R17" i="2"/>
  <c r="Q17" i="2"/>
  <c r="P17" i="2"/>
  <c r="O17" i="2"/>
  <c r="N17" i="2"/>
  <c r="T16" i="2"/>
  <c r="S16" i="2"/>
  <c r="R16" i="2"/>
  <c r="Q16" i="2"/>
  <c r="P16" i="2"/>
  <c r="O16" i="2"/>
  <c r="T15" i="2"/>
  <c r="S15" i="2"/>
  <c r="R15" i="2"/>
  <c r="N15" i="2" s="1"/>
  <c r="Q15" i="2"/>
  <c r="P15" i="2"/>
  <c r="O15" i="2"/>
  <c r="T14" i="2"/>
  <c r="S14" i="2"/>
  <c r="R14" i="2"/>
  <c r="Q14" i="2"/>
  <c r="P14" i="2"/>
  <c r="O14" i="2"/>
  <c r="T13" i="2"/>
  <c r="S13" i="2"/>
  <c r="R13" i="2"/>
  <c r="Q13" i="2"/>
  <c r="P13" i="2"/>
  <c r="O13" i="2"/>
  <c r="T12" i="2"/>
  <c r="S12" i="2"/>
  <c r="R12" i="2"/>
  <c r="Q12" i="2"/>
  <c r="P12" i="2"/>
  <c r="N16" i="2" l="1"/>
  <c r="N14" i="2"/>
  <c r="N21" i="2"/>
  <c r="N20" i="2"/>
  <c r="N19" i="2"/>
  <c r="N18" i="2"/>
  <c r="N13" i="2"/>
  <c r="B7" i="1"/>
  <c r="O2" i="1"/>
  <c r="Q2" i="1" s="1"/>
  <c r="O7" i="1"/>
  <c r="Q7" i="1" s="1"/>
  <c r="O6" i="1"/>
  <c r="Q6" i="1" s="1"/>
  <c r="O5" i="1"/>
  <c r="Q5" i="1" s="1"/>
  <c r="O4" i="1"/>
  <c r="Q4" i="1" s="1"/>
  <c r="O3" i="1"/>
  <c r="Q3" i="1" s="1"/>
  <c r="B5" i="1"/>
  <c r="J3" i="1"/>
  <c r="P4" i="1" s="1"/>
  <c r="L5" i="1"/>
  <c r="J5" i="1"/>
  <c r="H5" i="1"/>
  <c r="F5" i="1"/>
  <c r="D5" i="1"/>
  <c r="T11" i="2"/>
  <c r="S11" i="2"/>
  <c r="R11" i="2"/>
  <c r="N11" i="2" s="1"/>
  <c r="Q11" i="2"/>
  <c r="P11" i="2"/>
  <c r="O11" i="2"/>
  <c r="T10" i="2"/>
  <c r="S10" i="2"/>
  <c r="R10" i="2"/>
  <c r="Q10" i="2"/>
  <c r="P10" i="2"/>
  <c r="O10" i="2"/>
  <c r="N10" i="2" s="1"/>
  <c r="T9" i="2"/>
  <c r="S9" i="2"/>
  <c r="R9" i="2"/>
  <c r="Q9" i="2"/>
  <c r="P9" i="2"/>
  <c r="N9" i="2" s="1"/>
  <c r="O9" i="2"/>
  <c r="T8" i="2"/>
  <c r="S8" i="2"/>
  <c r="R8" i="2"/>
  <c r="Q8" i="2"/>
  <c r="P8" i="2"/>
  <c r="O8" i="2"/>
  <c r="N8" i="2" s="1"/>
  <c r="T7" i="2"/>
  <c r="S7" i="2"/>
  <c r="R7" i="2"/>
  <c r="Q7" i="2"/>
  <c r="P7" i="2"/>
  <c r="O7" i="2"/>
  <c r="N7" i="2"/>
  <c r="T6" i="2"/>
  <c r="S6" i="2"/>
  <c r="R6" i="2"/>
  <c r="Q6" i="2"/>
  <c r="P6" i="2"/>
  <c r="O6" i="2"/>
  <c r="N6" i="2" s="1"/>
  <c r="T5" i="2"/>
  <c r="S5" i="2"/>
  <c r="R5" i="2"/>
  <c r="Q5" i="2"/>
  <c r="P5" i="2"/>
  <c r="N5" i="2" s="1"/>
  <c r="O5" i="2"/>
  <c r="T4" i="2"/>
  <c r="S4" i="2"/>
  <c r="R4" i="2"/>
  <c r="Q4" i="2"/>
  <c r="P4" i="2"/>
  <c r="O4" i="2"/>
  <c r="N4" i="2" s="1"/>
  <c r="T3" i="2"/>
  <c r="S3" i="2"/>
  <c r="R3" i="2"/>
  <c r="N3" i="2" s="1"/>
  <c r="Q3" i="2"/>
  <c r="P3" i="2"/>
  <c r="O3" i="2"/>
  <c r="N2" i="2"/>
  <c r="T2" i="2"/>
  <c r="S2" i="2"/>
  <c r="R2" i="2"/>
  <c r="Q2" i="2"/>
  <c r="P2" i="2"/>
  <c r="O2" i="2"/>
  <c r="P5" i="1" l="1"/>
  <c r="P2" i="1"/>
  <c r="P6" i="1"/>
  <c r="P3" i="1"/>
  <c r="P7" i="1"/>
</calcChain>
</file>

<file path=xl/sharedStrings.xml><?xml version="1.0" encoding="utf-8"?>
<sst xmlns="http://schemas.openxmlformats.org/spreadsheetml/2006/main" count="305" uniqueCount="234">
  <si>
    <t>Fe</t>
  </si>
  <si>
    <t>S</t>
  </si>
  <si>
    <t>O</t>
  </si>
  <si>
    <t>Numero atomico</t>
  </si>
  <si>
    <t>Simbolo</t>
  </si>
  <si>
    <t xml:space="preserve">Nome chimico </t>
  </si>
  <si>
    <t>Massa atomica</t>
  </si>
  <si>
    <t>H</t>
  </si>
  <si>
    <t>Idrogeno</t>
  </si>
  <si>
    <t>He</t>
  </si>
  <si>
    <t>Elio</t>
  </si>
  <si>
    <t>Li</t>
  </si>
  <si>
    <t>Litio</t>
  </si>
  <si>
    <t>Be</t>
  </si>
  <si>
    <t>Berillio</t>
  </si>
  <si>
    <t>B</t>
  </si>
  <si>
    <t>Boro</t>
  </si>
  <si>
    <t>C</t>
  </si>
  <si>
    <t>Carbonio</t>
  </si>
  <si>
    <t>N</t>
  </si>
  <si>
    <t>Azoto</t>
  </si>
  <si>
    <t>Ossigeno</t>
  </si>
  <si>
    <t>F</t>
  </si>
  <si>
    <t>Fluoro</t>
  </si>
  <si>
    <t>Ne</t>
  </si>
  <si>
    <t>Neon</t>
  </si>
  <si>
    <t>Na</t>
  </si>
  <si>
    <t>Sodio</t>
  </si>
  <si>
    <t>Mg</t>
  </si>
  <si>
    <t>Magnesio</t>
  </si>
  <si>
    <t>Al</t>
  </si>
  <si>
    <t>Alluminio</t>
  </si>
  <si>
    <t>Si</t>
  </si>
  <si>
    <t>Silicio</t>
  </si>
  <si>
    <t>P</t>
  </si>
  <si>
    <t>Fosforo</t>
  </si>
  <si>
    <t>Zolfo</t>
  </si>
  <si>
    <t>Cl</t>
  </si>
  <si>
    <t>Cloro</t>
  </si>
  <si>
    <t>K</t>
  </si>
  <si>
    <t>Potassio</t>
  </si>
  <si>
    <t>Ar</t>
  </si>
  <si>
    <t>Argon</t>
  </si>
  <si>
    <t>Ca</t>
  </si>
  <si>
    <t>Calcio</t>
  </si>
  <si>
    <t>Sc</t>
  </si>
  <si>
    <t>Scandio</t>
  </si>
  <si>
    <t>Ti</t>
  </si>
  <si>
    <t>Titanio</t>
  </si>
  <si>
    <t>V</t>
  </si>
  <si>
    <t>Vanadio</t>
  </si>
  <si>
    <t>Cr</t>
  </si>
  <si>
    <t>Cromo</t>
  </si>
  <si>
    <t>Mn</t>
  </si>
  <si>
    <t>Manganese</t>
  </si>
  <si>
    <t>Ferro</t>
  </si>
  <si>
    <t>Ni</t>
  </si>
  <si>
    <t>Nickel</t>
  </si>
  <si>
    <t>Co</t>
  </si>
  <si>
    <t>Cobalto</t>
  </si>
  <si>
    <t>Cu</t>
  </si>
  <si>
    <t>Rame</t>
  </si>
  <si>
    <t>Zn</t>
  </si>
  <si>
    <t>Zinco</t>
  </si>
  <si>
    <t>Ga</t>
  </si>
  <si>
    <t>Gallio</t>
  </si>
  <si>
    <t>Ge</t>
  </si>
  <si>
    <t>Germanio</t>
  </si>
  <si>
    <t>As</t>
  </si>
  <si>
    <t>Arsenico</t>
  </si>
  <si>
    <t>Se</t>
  </si>
  <si>
    <t>Selenio</t>
  </si>
  <si>
    <t>Br</t>
  </si>
  <si>
    <t>Bromo</t>
  </si>
  <si>
    <t>Kr</t>
  </si>
  <si>
    <t>Cripto</t>
  </si>
  <si>
    <t>Rb</t>
  </si>
  <si>
    <t>Rubidio</t>
  </si>
  <si>
    <t>Sr</t>
  </si>
  <si>
    <t>Stronzio</t>
  </si>
  <si>
    <t>Y</t>
  </si>
  <si>
    <t>Yttrio</t>
  </si>
  <si>
    <t>Zr</t>
  </si>
  <si>
    <t>Zirconio</t>
  </si>
  <si>
    <t>Nb</t>
  </si>
  <si>
    <t>Niobio</t>
  </si>
  <si>
    <t>Mo</t>
  </si>
  <si>
    <t>Molibdeno</t>
  </si>
  <si>
    <t>Tc</t>
  </si>
  <si>
    <t>Tecnezio</t>
  </si>
  <si>
    <t>Ru</t>
  </si>
  <si>
    <t>Rutenio</t>
  </si>
  <si>
    <t>Rh</t>
  </si>
  <si>
    <t>Rodio</t>
  </si>
  <si>
    <t>Pd</t>
  </si>
  <si>
    <t>Palladio</t>
  </si>
  <si>
    <t>Ag</t>
  </si>
  <si>
    <t>Argento</t>
  </si>
  <si>
    <t>Cd</t>
  </si>
  <si>
    <t>Cadmio</t>
  </si>
  <si>
    <t>In</t>
  </si>
  <si>
    <t>Indio</t>
  </si>
  <si>
    <t>Sn</t>
  </si>
  <si>
    <t>Stagno</t>
  </si>
  <si>
    <t>Sb</t>
  </si>
  <si>
    <t>Antimonio</t>
  </si>
  <si>
    <t>I</t>
  </si>
  <si>
    <t>Iodio</t>
  </si>
  <si>
    <t>Te</t>
  </si>
  <si>
    <t>Tellurio</t>
  </si>
  <si>
    <t>Xe</t>
  </si>
  <si>
    <t>Xenon</t>
  </si>
  <si>
    <t>Cs</t>
  </si>
  <si>
    <t>Cesio</t>
  </si>
  <si>
    <t>Ba</t>
  </si>
  <si>
    <t>Bario</t>
  </si>
  <si>
    <t>La</t>
  </si>
  <si>
    <t>Lantano</t>
  </si>
  <si>
    <t>Ce</t>
  </si>
  <si>
    <t>Cerio</t>
  </si>
  <si>
    <t>Pr</t>
  </si>
  <si>
    <t>Praseodimio</t>
  </si>
  <si>
    <t>Nd</t>
  </si>
  <si>
    <t>Neodimio</t>
  </si>
  <si>
    <t>Pm</t>
  </si>
  <si>
    <t>Promezio</t>
  </si>
  <si>
    <t>Sm</t>
  </si>
  <si>
    <t>Samario</t>
  </si>
  <si>
    <t>Eu</t>
  </si>
  <si>
    <t>Europio</t>
  </si>
  <si>
    <t>Gd</t>
  </si>
  <si>
    <t>Gadolinio</t>
  </si>
  <si>
    <t>Tb</t>
  </si>
  <si>
    <t>Terbio</t>
  </si>
  <si>
    <t>Dy</t>
  </si>
  <si>
    <t>Disprosio</t>
  </si>
  <si>
    <t>Ho</t>
  </si>
  <si>
    <t>Olmio</t>
  </si>
  <si>
    <t>Er</t>
  </si>
  <si>
    <t>Erbio</t>
  </si>
  <si>
    <t>Tm</t>
  </si>
  <si>
    <t>Tulio</t>
  </si>
  <si>
    <t>Yb</t>
  </si>
  <si>
    <t>Ytterbio</t>
  </si>
  <si>
    <t>Lu</t>
  </si>
  <si>
    <t>Lutezio</t>
  </si>
  <si>
    <t>Hf</t>
  </si>
  <si>
    <t>Afnio</t>
  </si>
  <si>
    <t>Ta</t>
  </si>
  <si>
    <t>Tantalo</t>
  </si>
  <si>
    <t>W</t>
  </si>
  <si>
    <t>Tungsteno</t>
  </si>
  <si>
    <t>Re</t>
  </si>
  <si>
    <t>Renio</t>
  </si>
  <si>
    <t>Os</t>
  </si>
  <si>
    <t>Osmio</t>
  </si>
  <si>
    <t>Ir</t>
  </si>
  <si>
    <t>Iridio</t>
  </si>
  <si>
    <t>Pt</t>
  </si>
  <si>
    <t>Platino</t>
  </si>
  <si>
    <t>Au</t>
  </si>
  <si>
    <t>Hg</t>
  </si>
  <si>
    <t>Mercurio</t>
  </si>
  <si>
    <t>Tl</t>
  </si>
  <si>
    <t>Tallio</t>
  </si>
  <si>
    <t>Pb</t>
  </si>
  <si>
    <t>Piombo</t>
  </si>
  <si>
    <t>Bi</t>
  </si>
  <si>
    <t>Bismuto</t>
  </si>
  <si>
    <t>Po</t>
  </si>
  <si>
    <t>Polonio</t>
  </si>
  <si>
    <t>At</t>
  </si>
  <si>
    <t>Astato</t>
  </si>
  <si>
    <t>Rn</t>
  </si>
  <si>
    <t>Radon</t>
  </si>
  <si>
    <t>Fr</t>
  </si>
  <si>
    <t>Francio</t>
  </si>
  <si>
    <t>Ra</t>
  </si>
  <si>
    <t>Radio</t>
  </si>
  <si>
    <t>Ac</t>
  </si>
  <si>
    <t>Actinio</t>
  </si>
  <si>
    <t>Pa</t>
  </si>
  <si>
    <t>Protattinio</t>
  </si>
  <si>
    <t>Th</t>
  </si>
  <si>
    <t>Torio</t>
  </si>
  <si>
    <t>Np</t>
  </si>
  <si>
    <t>Neptunio</t>
  </si>
  <si>
    <t>U</t>
  </si>
  <si>
    <t>Uranio</t>
  </si>
  <si>
    <t>Am</t>
  </si>
  <si>
    <t>Americio</t>
  </si>
  <si>
    <t>Pu</t>
  </si>
  <si>
    <t>Plutonio</t>
  </si>
  <si>
    <t>Cm</t>
  </si>
  <si>
    <t>Curio</t>
  </si>
  <si>
    <t>Bk</t>
  </si>
  <si>
    <t>Berchelio</t>
  </si>
  <si>
    <t>Cf</t>
  </si>
  <si>
    <t>Californio</t>
  </si>
  <si>
    <t>Es</t>
  </si>
  <si>
    <t>Einsteinio</t>
  </si>
  <si>
    <t>Fm</t>
  </si>
  <si>
    <t>Fermio</t>
  </si>
  <si>
    <t>Md</t>
  </si>
  <si>
    <t>Mendelevio</t>
  </si>
  <si>
    <t>No</t>
  </si>
  <si>
    <t>Nobelio</t>
  </si>
  <si>
    <t>Rf</t>
  </si>
  <si>
    <t>Ruterfordio</t>
  </si>
  <si>
    <t>Lr</t>
  </si>
  <si>
    <t>Laurencio</t>
  </si>
  <si>
    <t>Db</t>
  </si>
  <si>
    <t>Dubnio</t>
  </si>
  <si>
    <t>Bh</t>
  </si>
  <si>
    <t>Borio</t>
  </si>
  <si>
    <t>Sg</t>
  </si>
  <si>
    <t>Seaborgio</t>
  </si>
  <si>
    <t>Mt</t>
  </si>
  <si>
    <t>Meitnerio</t>
  </si>
  <si>
    <t>Rg</t>
  </si>
  <si>
    <t>Roentgenio</t>
  </si>
  <si>
    <t>Hs</t>
  </si>
  <si>
    <t>Hassio</t>
  </si>
  <si>
    <t>Esercizi</t>
  </si>
  <si>
    <t>PM</t>
  </si>
  <si>
    <t>Null</t>
  </si>
  <si>
    <t xml:space="preserve">Esercizio n. </t>
  </si>
  <si>
    <t>Determinare la formula molecolare:</t>
  </si>
  <si>
    <t xml:space="preserve">Peso molecolare = </t>
  </si>
  <si>
    <t>%</t>
  </si>
  <si>
    <t>Peso atomico</t>
  </si>
  <si>
    <t>Inserire i giusti coefficienti nelle caselle gialle. Indicare anche i coefficienti uguali a uno.</t>
  </si>
  <si>
    <t>Scegliere un numero tra 1 e 20</t>
  </si>
  <si>
    <t xml:space="preserve">Determinare la formula molecolare dalla composizione percentuale e dal peso molecolare. Inserire il numero di un esercizio (da 1 a 20). Determinare la formula molecolare e scriverne i coefficienti nelle caselle gialle (i coefficienti uguali ad uno devono essere esplicitati) e cancellare le caselle gialle che non servono. Il programma indica se la formula è corretta.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</si>
</sst>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La formula molecolare è ERRATA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FF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0" fillId="0" borderId="0" xfId="0" applyNumberFormat="1"/>
    <xf numFmtId="0" fontId="5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NumberFormat="1" applyFill="1" applyBorder="1"/>
    <xf numFmtId="0" fontId="1" fillId="4" borderId="2" xfId="0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0" fontId="3" fillId="0" borderId="2" xfId="0" applyNumberFormat="1" applyFont="1" applyBorder="1" applyAlignment="1" applyProtection="1">
      <alignment horizontal="center" vertical="top"/>
      <protection hidden="1"/>
    </xf>
    <xf numFmtId="10" fontId="2" fillId="0" borderId="2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protection hidden="1"/>
    </xf>
    <xf numFmtId="0" fontId="3" fillId="0" borderId="2" xfId="0" applyNumberFormat="1" applyFont="1" applyBorder="1" applyAlignment="1" applyProtection="1">
      <alignment horizontal="center" vertical="top"/>
      <protection hidden="1"/>
    </xf>
    <xf numFmtId="164" fontId="3" fillId="0" borderId="2" xfId="0" applyNumberFormat="1" applyFont="1" applyBorder="1" applyAlignment="1" applyProtection="1">
      <alignment horizontal="center" vertical="top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3" borderId="2" xfId="0" applyNumberFormat="1" applyFont="1" applyFill="1" applyBorder="1" applyAlignment="1" applyProtection="1">
      <alignment horizontal="right" vertical="top"/>
      <protection hidden="1"/>
    </xf>
    <xf numFmtId="0" fontId="0" fillId="0" borderId="0" xfId="0" applyBorder="1" applyProtection="1">
      <protection hidden="1"/>
    </xf>
    <xf numFmtId="0" fontId="11" fillId="6" borderId="0" xfId="0" applyFont="1" applyFill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165" fontId="2" fillId="2" borderId="0" xfId="0" applyNumberFormat="1" applyFont="1" applyFill="1" applyAlignment="1" applyProtection="1">
      <alignment horizontal="center" vertical="center"/>
      <protection hidden="1"/>
    </xf>
    <xf numFmtId="0" fontId="10" fillId="5" borderId="6" xfId="0" applyFont="1" applyFill="1" applyBorder="1" applyAlignment="1" applyProtection="1">
      <alignment horizontal="right" vertical="center"/>
      <protection hidden="1"/>
    </xf>
    <xf numFmtId="0" fontId="10" fillId="5" borderId="7" xfId="0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right" vertical="center"/>
      <protection hidden="1"/>
    </xf>
    <xf numFmtId="1" fontId="9" fillId="0" borderId="0" xfId="0" applyNumberFormat="1" applyFont="1" applyAlignment="1" applyProtection="1">
      <alignment horizontal="left" vertical="center"/>
      <protection hidden="1"/>
    </xf>
    <xf numFmtId="0" fontId="10" fillId="5" borderId="6" xfId="0" applyFont="1" applyFill="1" applyBorder="1" applyAlignment="1" applyProtection="1">
      <alignment horizontal="center" vertical="center"/>
      <protection hidden="1"/>
    </xf>
    <xf numFmtId="0" fontId="10" fillId="5" borderId="7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10" fillId="4" borderId="8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</cellXfs>
  <cellStyles count="1">
    <cellStyle name="Normale" xfId="0" builtinId="0"/>
  </cellStyles>
  <dxfs count="5">
    <dxf>
      <numFmt numFmtId="166" formatCode="&quot;la formula molecolare è ESATTA&quot;"/>
      <fill>
        <patternFill>
          <bgColor rgb="FF00B050"/>
        </patternFill>
      </fill>
    </dxf>
    <dxf>
      <numFmt numFmtId="167" formatCode="&quot; &quot;"/>
    </dxf>
    <dxf>
      <numFmt numFmtId="167" formatCode="&quot; &quot;"/>
    </dxf>
    <dxf>
      <numFmt numFmtId="167" formatCode="&quot; &quot;"/>
    </dxf>
    <dxf>
      <numFmt numFmtId="167" formatCode="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D2" sqref="D2"/>
    </sheetView>
  </sheetViews>
  <sheetFormatPr defaultRowHeight="15" x14ac:dyDescent="0.25"/>
  <cols>
    <col min="1" max="1" width="9" style="12"/>
    <col min="2" max="2" width="5.75" style="12" customWidth="1"/>
    <col min="3" max="3" width="2.75" style="12" customWidth="1"/>
    <col min="4" max="4" width="5.75" style="12" customWidth="1"/>
    <col min="5" max="5" width="2.75" style="12" customWidth="1"/>
    <col min="6" max="6" width="5.75" style="12" customWidth="1"/>
    <col min="7" max="7" width="2.75" style="12" customWidth="1"/>
    <col min="8" max="8" width="5.75" style="12" customWidth="1"/>
    <col min="9" max="9" width="2.75" style="12" customWidth="1"/>
    <col min="10" max="10" width="5.75" style="12" customWidth="1"/>
    <col min="11" max="11" width="2.75" style="12" customWidth="1"/>
    <col min="12" max="12" width="5.75" style="12" customWidth="1"/>
    <col min="13" max="13" width="2.75" style="12" customWidth="1"/>
    <col min="14" max="14" width="9" style="12"/>
    <col min="15" max="15" width="9.125" style="13"/>
    <col min="16" max="17" width="18.25" style="12" customWidth="1"/>
    <col min="18" max="20" width="9" style="12"/>
    <col min="21" max="32" width="3.75" style="12" customWidth="1"/>
    <col min="33" max="16384" width="9" style="12"/>
  </cols>
  <sheetData>
    <row r="1" spans="1:17" ht="30" customHeight="1" thickBot="1" x14ac:dyDescent="0.3">
      <c r="P1" s="14" t="s">
        <v>229</v>
      </c>
      <c r="Q1" s="15" t="s">
        <v>230</v>
      </c>
    </row>
    <row r="2" spans="1:17" ht="30" customHeight="1" thickBot="1" x14ac:dyDescent="0.35">
      <c r="A2" s="25" t="s">
        <v>226</v>
      </c>
      <c r="B2" s="26"/>
      <c r="C2" s="26"/>
      <c r="D2" s="33">
        <v>1</v>
      </c>
      <c r="E2" s="16"/>
      <c r="F2" s="30" t="s">
        <v>232</v>
      </c>
      <c r="G2" s="31"/>
      <c r="H2" s="31"/>
      <c r="I2" s="31"/>
      <c r="J2" s="31"/>
      <c r="K2" s="31"/>
      <c r="L2" s="31"/>
      <c r="M2" s="32"/>
      <c r="O2" s="17" t="str">
        <f>IF(INDEX(Esercizi!$B$2:$N$21,$D$2,1)=0,"",INDEX(Esercizi!$B$2:$N$21,$D$2,1))</f>
        <v>C</v>
      </c>
      <c r="P2" s="14">
        <f>IF(INDEX(Esercizi!$B$2:$T$21,$D$2,14)=0,"0",INDEX(Esercizi!$B$2:$T$21,$D$2,14))/$J$3</f>
        <v>0.81714150941256769</v>
      </c>
      <c r="Q2" s="18">
        <f>IF(O2&lt;&gt;"",VLOOKUP(O2,Elementi!$B$2:$D$112,3,FALSE),0)</f>
        <v>12.0107</v>
      </c>
    </row>
    <row r="3" spans="1:17" ht="30" customHeight="1" thickBot="1" x14ac:dyDescent="0.3">
      <c r="D3" s="28" t="s">
        <v>228</v>
      </c>
      <c r="E3" s="28"/>
      <c r="F3" s="28"/>
      <c r="G3" s="28"/>
      <c r="H3" s="28"/>
      <c r="I3" s="28"/>
      <c r="J3" s="29">
        <f>INDEX(Esercizi!$B$2:$N$21,$D$2,13)</f>
        <v>44.095300000000002</v>
      </c>
      <c r="K3" s="29"/>
      <c r="L3" s="29"/>
      <c r="M3" s="19"/>
      <c r="N3" s="19"/>
      <c r="O3" s="17" t="str">
        <f>IF(INDEX(Esercizi!$B$2:$N$21,$D$2,3)=0,"",INDEX(Esercizi!$B$2:$N$21,$D$2,3))</f>
        <v>H</v>
      </c>
      <c r="P3" s="14">
        <f>IF(INDEX(Esercizi!$B$2:$T$21,$D$2,15)=0,"0",INDEX(Esercizi!$B$2:$T$21,$D$2,15))/$J$3</f>
        <v>0.18285849058743223</v>
      </c>
      <c r="Q3" s="18">
        <f>IF(O3&lt;&gt;"",VLOOKUP(O3,Elementi!$B$2:$D$112,3,FALSE),0)</f>
        <v>1.0079</v>
      </c>
    </row>
    <row r="4" spans="1:17" ht="30" customHeight="1" thickBot="1" x14ac:dyDescent="0.3">
      <c r="A4" s="27" t="s">
        <v>227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O4" s="17" t="str">
        <f>IF(INDEX(Esercizi!$B$2:$N$21,$D$2,5)=0,"",INDEX(Esercizi!$B$2:$N$21,$D$2,5))</f>
        <v/>
      </c>
      <c r="P4" s="14">
        <f>IF(INDEX(Esercizi!$B$2:$T$21,$D$2,16)=0,"0",INDEX(Esercizi!$B$2:$T$21,$D$2,16))/$J$3</f>
        <v>0</v>
      </c>
      <c r="Q4" s="18">
        <f>IF(O4&lt;&gt;"",VLOOKUP(O4,Elementi!$B$2:$D$112,3,FALSE),0)</f>
        <v>0</v>
      </c>
    </row>
    <row r="5" spans="1:17" ht="30" customHeight="1" thickBot="1" x14ac:dyDescent="0.35">
      <c r="B5" s="20" t="str">
        <f>IF(INDEX(Esercizi!$B$2:$N$21,$D$2,1)=0,"",INDEX(Esercizi!$B$2:$N$21,$D$2,1))</f>
        <v>C</v>
      </c>
      <c r="C5" s="11">
        <v>3</v>
      </c>
      <c r="D5" s="20" t="str">
        <f>IF(INDEX(Esercizi!$B$2:$N$21,$D$2,3)=0,"",INDEX(Esercizi!$B$2:$N$21,$D$2,3))</f>
        <v>H</v>
      </c>
      <c r="E5" s="11">
        <v>8</v>
      </c>
      <c r="F5" s="20" t="str">
        <f>IF(INDEX(Esercizi!$B$2:$N$21,$D$2,5)=0,"",INDEX(Esercizi!$B$2:$N$21,$D$2,5))</f>
        <v/>
      </c>
      <c r="G5" s="11"/>
      <c r="H5" s="20" t="str">
        <f>IF(INDEX(Esercizi!$B$2:$N$21,$D$2,7)=0,"",INDEX(Esercizi!$B$2:$N$21,$D$2,7))</f>
        <v/>
      </c>
      <c r="I5" s="11"/>
      <c r="J5" s="20" t="str">
        <f>IF(INDEX(Esercizi!$B$2:$N$21,$D$2,9)=0,"",INDEX(Esercizi!$B$2:$N$21,$D$2,9))</f>
        <v/>
      </c>
      <c r="K5" s="11"/>
      <c r="L5" s="20" t="str">
        <f>IF(INDEX(Esercizi!$B$2:$N$21,$D$2,11)=0,"",INDEX(Esercizi!$B$2:$N$21,$D$2,11))</f>
        <v/>
      </c>
      <c r="M5" s="11"/>
      <c r="N5" s="21"/>
      <c r="O5" s="17" t="str">
        <f>IF(INDEX(Esercizi!$B$2:$N$21,$D$2,7)=0,"",INDEX(Esercizi!$B$2:$N$21,$D$2,7))</f>
        <v/>
      </c>
      <c r="P5" s="14">
        <f>IF(INDEX(Esercizi!$B$2:$T$21,$D$2,17)=0,"0",INDEX(Esercizi!$B$2:$T$21,$D$2,17))/$J$3</f>
        <v>0</v>
      </c>
      <c r="Q5" s="18">
        <f>IF(O5&lt;&gt;"",VLOOKUP(O5,Elementi!$B$2:$D$112,3,FALSE),0)</f>
        <v>0</v>
      </c>
    </row>
    <row r="6" spans="1:17" ht="30" customHeight="1" thickBot="1" x14ac:dyDescent="0.3">
      <c r="B6" s="23" t="s">
        <v>231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O6" s="17" t="str">
        <f>IF(INDEX(Esercizi!$B$2:$N$21,$D$2,9)=0,"",INDEX(Esercizi!$B$2:$N$21,$D$2,9))</f>
        <v/>
      </c>
      <c r="P6" s="14">
        <f>IF(INDEX(Esercizi!$B$2:$T$21,$D$2,18)=0,"0",INDEX(Esercizi!$B$2:$T$21,$D$2,18))/$J$3</f>
        <v>0</v>
      </c>
      <c r="Q6" s="18">
        <f>IF(O6&lt;&gt;"",VLOOKUP(O6,Elementi!$B$2:$D$112,3,FALSE),0)</f>
        <v>0</v>
      </c>
    </row>
    <row r="7" spans="1:17" ht="30" customHeight="1" thickBot="1" x14ac:dyDescent="0.3">
      <c r="B7" s="24">
        <f>(C5&lt;&gt;INDEX(Esercizi!B2:M21,$D$2,2))+(E5&lt;&gt;INDEX(Esercizi!B2:M21,$D$2,4))+(G5&lt;&gt;INDEX(Esercizi!B2:M21,$D$2,6))+(I5&lt;&gt;INDEX(Esercizi!B2:M21,$D$2,8))+(K5&lt;&gt;INDEX(Esercizi!B2:M21,$D$2,10))+(M5&lt;&gt;INDEX(Esercizi!B2:M21,$D$2,12))</f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O7" s="17" t="str">
        <f>IF(INDEX(Esercizi!$B$2:$N$21,$D$2,11)=0,"",INDEX(Esercizi!$B$2:$N$21,$D$2,11))</f>
        <v/>
      </c>
      <c r="P7" s="14">
        <f>IF(INDEX(Esercizi!$B$2:$T$21,$D$2,19)=0,"0",INDEX(Esercizi!$B$2:$T$21,$D$2,19))/$J$3</f>
        <v>0</v>
      </c>
      <c r="Q7" s="18">
        <f>IF(O7&lt;&gt;"",VLOOKUP(O7,Elementi!$B$2:$D$112,3,FALSE),0)</f>
        <v>0</v>
      </c>
    </row>
    <row r="8" spans="1:17" ht="30" customHeight="1" x14ac:dyDescent="0.25">
      <c r="B8" s="22" t="s">
        <v>233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7" ht="30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7" ht="30" customHeight="1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7" ht="30" customHeight="1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7" ht="30" customHeight="1" x14ac:dyDescent="0.25"/>
  </sheetData>
  <sheetProtection algorithmName="SHA-512" hashValue="mhAvm3+GkSaiN7681hrmPGlAL8ZljFLVtejPijuY6rp5DBvB79ZzQChfh1JdyNfLWBtpWf1mHKiEsTupmHA9VQ==" saltValue="H86zWzrTNzL0BOtztS0rVA==" spinCount="100000" sheet="1" objects="1" scenarios="1" selectLockedCells="1"/>
  <mergeCells count="8">
    <mergeCell ref="B8:M11"/>
    <mergeCell ref="B6:M6"/>
    <mergeCell ref="B7:M7"/>
    <mergeCell ref="A2:C2"/>
    <mergeCell ref="A4:M4"/>
    <mergeCell ref="D3:I3"/>
    <mergeCell ref="J3:L3"/>
    <mergeCell ref="F2:M2"/>
  </mergeCells>
  <conditionalFormatting sqref="P2:P7">
    <cfRule type="cellIs" dxfId="4" priority="5" operator="equal">
      <formula>0</formula>
    </cfRule>
  </conditionalFormatting>
  <conditionalFormatting sqref="P1">
    <cfRule type="cellIs" dxfId="3" priority="4" operator="equal">
      <formula>0</formula>
    </cfRule>
  </conditionalFormatting>
  <conditionalFormatting sqref="Q1">
    <cfRule type="cellIs" dxfId="2" priority="3" operator="equal">
      <formula>0</formula>
    </cfRule>
  </conditionalFormatting>
  <conditionalFormatting sqref="Q2:Q7">
    <cfRule type="cellIs" dxfId="1" priority="2" operator="equal">
      <formula>0</formula>
    </cfRule>
  </conditionalFormatting>
  <conditionalFormatting sqref="B7:M7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G27" sqref="G27"/>
    </sheetView>
  </sheetViews>
  <sheetFormatPr defaultRowHeight="15" x14ac:dyDescent="0.25"/>
  <sheetData>
    <row r="1" spans="1:4" ht="31.5" x14ac:dyDescent="0.25">
      <c r="A1" s="2" t="s">
        <v>3</v>
      </c>
      <c r="B1" s="2" t="s">
        <v>4</v>
      </c>
      <c r="C1" s="2" t="s">
        <v>5</v>
      </c>
      <c r="D1" s="2" t="s">
        <v>6</v>
      </c>
    </row>
    <row r="2" spans="1:4" ht="15.75" x14ac:dyDescent="0.25">
      <c r="A2" s="3">
        <v>1</v>
      </c>
      <c r="B2" s="4" t="s">
        <v>7</v>
      </c>
      <c r="C2" s="3" t="s">
        <v>8</v>
      </c>
      <c r="D2" s="3">
        <v>1.0079</v>
      </c>
    </row>
    <row r="3" spans="1:4" ht="15.75" x14ac:dyDescent="0.25">
      <c r="A3" s="3">
        <v>2</v>
      </c>
      <c r="B3" s="4" t="s">
        <v>9</v>
      </c>
      <c r="C3" s="3" t="s">
        <v>10</v>
      </c>
      <c r="D3" s="3">
        <v>4.0026000000000002</v>
      </c>
    </row>
    <row r="4" spans="1:4" ht="15.75" x14ac:dyDescent="0.25">
      <c r="A4" s="3">
        <v>3</v>
      </c>
      <c r="B4" s="4" t="s">
        <v>11</v>
      </c>
      <c r="C4" s="5" t="s">
        <v>12</v>
      </c>
      <c r="D4" s="3">
        <v>6.9409999999999998</v>
      </c>
    </row>
    <row r="5" spans="1:4" ht="15.75" x14ac:dyDescent="0.25">
      <c r="A5" s="3">
        <v>4</v>
      </c>
      <c r="B5" s="4" t="s">
        <v>13</v>
      </c>
      <c r="C5" s="5" t="s">
        <v>14</v>
      </c>
      <c r="D5" s="3">
        <v>9.0122</v>
      </c>
    </row>
    <row r="6" spans="1:4" ht="15.75" x14ac:dyDescent="0.25">
      <c r="A6" s="3">
        <v>5</v>
      </c>
      <c r="B6" s="4" t="s">
        <v>15</v>
      </c>
      <c r="C6" s="5" t="s">
        <v>16</v>
      </c>
      <c r="D6" s="3">
        <v>10.811</v>
      </c>
    </row>
    <row r="7" spans="1:4" ht="15.75" x14ac:dyDescent="0.25">
      <c r="A7" s="3">
        <v>6</v>
      </c>
      <c r="B7" s="4" t="s">
        <v>17</v>
      </c>
      <c r="C7" s="5" t="s">
        <v>18</v>
      </c>
      <c r="D7" s="3">
        <v>12.0107</v>
      </c>
    </row>
    <row r="8" spans="1:4" ht="15.75" x14ac:dyDescent="0.25">
      <c r="A8" s="3">
        <v>7</v>
      </c>
      <c r="B8" s="4" t="s">
        <v>19</v>
      </c>
      <c r="C8" s="5" t="s">
        <v>20</v>
      </c>
      <c r="D8" s="3">
        <v>14.0067</v>
      </c>
    </row>
    <row r="9" spans="1:4" ht="15.75" x14ac:dyDescent="0.25">
      <c r="A9" s="3">
        <v>8</v>
      </c>
      <c r="B9" s="4" t="s">
        <v>2</v>
      </c>
      <c r="C9" s="5" t="s">
        <v>21</v>
      </c>
      <c r="D9" s="3">
        <v>15.9994</v>
      </c>
    </row>
    <row r="10" spans="1:4" ht="15.75" x14ac:dyDescent="0.25">
      <c r="A10" s="3">
        <v>9</v>
      </c>
      <c r="B10" s="4" t="s">
        <v>22</v>
      </c>
      <c r="C10" s="5" t="s">
        <v>23</v>
      </c>
      <c r="D10" s="3">
        <v>18.9984</v>
      </c>
    </row>
    <row r="11" spans="1:4" ht="15.75" x14ac:dyDescent="0.25">
      <c r="A11" s="3">
        <v>10</v>
      </c>
      <c r="B11" s="4" t="s">
        <v>24</v>
      </c>
      <c r="C11" s="5" t="s">
        <v>25</v>
      </c>
      <c r="D11" s="3">
        <v>20.1797</v>
      </c>
    </row>
    <row r="12" spans="1:4" ht="15.75" x14ac:dyDescent="0.25">
      <c r="A12" s="3">
        <v>11</v>
      </c>
      <c r="B12" s="4" t="s">
        <v>26</v>
      </c>
      <c r="C12" s="5" t="s">
        <v>27</v>
      </c>
      <c r="D12" s="3">
        <v>22.989699999999999</v>
      </c>
    </row>
    <row r="13" spans="1:4" ht="15.75" x14ac:dyDescent="0.25">
      <c r="A13" s="3">
        <v>12</v>
      </c>
      <c r="B13" s="4" t="s">
        <v>28</v>
      </c>
      <c r="C13" s="5" t="s">
        <v>29</v>
      </c>
      <c r="D13" s="3">
        <v>24.305</v>
      </c>
    </row>
    <row r="14" spans="1:4" ht="15.75" x14ac:dyDescent="0.25">
      <c r="A14" s="3">
        <v>13</v>
      </c>
      <c r="B14" s="4" t="s">
        <v>30</v>
      </c>
      <c r="C14" s="5" t="s">
        <v>31</v>
      </c>
      <c r="D14" s="3">
        <v>26.9815</v>
      </c>
    </row>
    <row r="15" spans="1:4" ht="15.75" x14ac:dyDescent="0.25">
      <c r="A15" s="3">
        <v>14</v>
      </c>
      <c r="B15" s="4" t="s">
        <v>32</v>
      </c>
      <c r="C15" s="5" t="s">
        <v>33</v>
      </c>
      <c r="D15" s="3">
        <v>28.0855</v>
      </c>
    </row>
    <row r="16" spans="1:4" ht="15.75" x14ac:dyDescent="0.25">
      <c r="A16" s="3">
        <v>15</v>
      </c>
      <c r="B16" s="4" t="s">
        <v>34</v>
      </c>
      <c r="C16" s="5" t="s">
        <v>35</v>
      </c>
      <c r="D16" s="3">
        <v>30.973800000000001</v>
      </c>
    </row>
    <row r="17" spans="1:4" ht="15.75" x14ac:dyDescent="0.25">
      <c r="A17" s="3">
        <v>16</v>
      </c>
      <c r="B17" s="4" t="s">
        <v>1</v>
      </c>
      <c r="C17" s="5" t="s">
        <v>36</v>
      </c>
      <c r="D17" s="3">
        <v>32.064999999999998</v>
      </c>
    </row>
    <row r="18" spans="1:4" ht="15.75" x14ac:dyDescent="0.25">
      <c r="A18" s="3">
        <v>17</v>
      </c>
      <c r="B18" s="4" t="s">
        <v>37</v>
      </c>
      <c r="C18" s="5" t="s">
        <v>38</v>
      </c>
      <c r="D18" s="3">
        <v>35.453000000000003</v>
      </c>
    </row>
    <row r="19" spans="1:4" ht="15.75" x14ac:dyDescent="0.25">
      <c r="A19" s="3">
        <v>19</v>
      </c>
      <c r="B19" s="4" t="s">
        <v>39</v>
      </c>
      <c r="C19" s="5" t="s">
        <v>40</v>
      </c>
      <c r="D19" s="3">
        <v>39.098300000000002</v>
      </c>
    </row>
    <row r="20" spans="1:4" ht="15.75" x14ac:dyDescent="0.25">
      <c r="A20" s="3">
        <v>18</v>
      </c>
      <c r="B20" s="4" t="s">
        <v>41</v>
      </c>
      <c r="C20" s="5" t="s">
        <v>42</v>
      </c>
      <c r="D20" s="3">
        <v>39.948</v>
      </c>
    </row>
    <row r="21" spans="1:4" ht="15.75" x14ac:dyDescent="0.25">
      <c r="A21" s="3">
        <v>20</v>
      </c>
      <c r="B21" s="4" t="s">
        <v>43</v>
      </c>
      <c r="C21" s="5" t="s">
        <v>44</v>
      </c>
      <c r="D21" s="3">
        <v>40.078000000000003</v>
      </c>
    </row>
    <row r="22" spans="1:4" ht="15.75" x14ac:dyDescent="0.25">
      <c r="A22" s="3">
        <v>21</v>
      </c>
      <c r="B22" s="4" t="s">
        <v>45</v>
      </c>
      <c r="C22" s="5" t="s">
        <v>46</v>
      </c>
      <c r="D22" s="3">
        <v>44.9559</v>
      </c>
    </row>
    <row r="23" spans="1:4" ht="15.75" x14ac:dyDescent="0.25">
      <c r="A23" s="3">
        <v>22</v>
      </c>
      <c r="B23" s="4" t="s">
        <v>47</v>
      </c>
      <c r="C23" s="5" t="s">
        <v>48</v>
      </c>
      <c r="D23" s="3">
        <v>47.866999999999997</v>
      </c>
    </row>
    <row r="24" spans="1:4" ht="15.75" x14ac:dyDescent="0.25">
      <c r="A24" s="3">
        <v>23</v>
      </c>
      <c r="B24" s="4" t="s">
        <v>49</v>
      </c>
      <c r="C24" s="5" t="s">
        <v>50</v>
      </c>
      <c r="D24" s="3">
        <v>50.941499999999998</v>
      </c>
    </row>
    <row r="25" spans="1:4" ht="15.75" x14ac:dyDescent="0.25">
      <c r="A25" s="3">
        <v>24</v>
      </c>
      <c r="B25" s="4" t="s">
        <v>51</v>
      </c>
      <c r="C25" s="5" t="s">
        <v>52</v>
      </c>
      <c r="D25" s="3">
        <v>51.996099999999998</v>
      </c>
    </row>
    <row r="26" spans="1:4" ht="15.75" x14ac:dyDescent="0.25">
      <c r="A26" s="3">
        <v>25</v>
      </c>
      <c r="B26" s="4" t="s">
        <v>53</v>
      </c>
      <c r="C26" s="5" t="s">
        <v>54</v>
      </c>
      <c r="D26" s="3">
        <v>54.938000000000002</v>
      </c>
    </row>
    <row r="27" spans="1:4" ht="15.75" x14ac:dyDescent="0.25">
      <c r="A27" s="3">
        <v>26</v>
      </c>
      <c r="B27" s="4" t="s">
        <v>0</v>
      </c>
      <c r="C27" s="5" t="s">
        <v>55</v>
      </c>
      <c r="D27" s="3">
        <v>55.844999999999999</v>
      </c>
    </row>
    <row r="28" spans="1:4" ht="15.75" x14ac:dyDescent="0.25">
      <c r="A28" s="3">
        <v>28</v>
      </c>
      <c r="B28" s="4" t="s">
        <v>56</v>
      </c>
      <c r="C28" s="5" t="s">
        <v>57</v>
      </c>
      <c r="D28" s="3">
        <v>58.693399999999997</v>
      </c>
    </row>
    <row r="29" spans="1:4" ht="15.75" x14ac:dyDescent="0.25">
      <c r="A29" s="3">
        <v>27</v>
      </c>
      <c r="B29" s="4" t="s">
        <v>58</v>
      </c>
      <c r="C29" s="5" t="s">
        <v>59</v>
      </c>
      <c r="D29" s="3">
        <v>58.933199999999999</v>
      </c>
    </row>
    <row r="30" spans="1:4" ht="15.75" x14ac:dyDescent="0.25">
      <c r="A30" s="3">
        <v>29</v>
      </c>
      <c r="B30" s="4" t="s">
        <v>60</v>
      </c>
      <c r="C30" s="5" t="s">
        <v>61</v>
      </c>
      <c r="D30" s="3">
        <v>63.545999999999999</v>
      </c>
    </row>
    <row r="31" spans="1:4" ht="15.75" x14ac:dyDescent="0.25">
      <c r="A31" s="3">
        <v>30</v>
      </c>
      <c r="B31" s="4" t="s">
        <v>62</v>
      </c>
      <c r="C31" s="5" t="s">
        <v>63</v>
      </c>
      <c r="D31" s="3">
        <v>65.39</v>
      </c>
    </row>
    <row r="32" spans="1:4" ht="15.75" x14ac:dyDescent="0.25">
      <c r="A32" s="3">
        <v>31</v>
      </c>
      <c r="B32" s="4" t="s">
        <v>64</v>
      </c>
      <c r="C32" s="5" t="s">
        <v>65</v>
      </c>
      <c r="D32" s="3">
        <v>69.722999999999999</v>
      </c>
    </row>
    <row r="33" spans="1:4" ht="15.75" x14ac:dyDescent="0.25">
      <c r="A33" s="3">
        <v>32</v>
      </c>
      <c r="B33" s="4" t="s">
        <v>66</v>
      </c>
      <c r="C33" s="5" t="s">
        <v>67</v>
      </c>
      <c r="D33" s="3">
        <v>72.64</v>
      </c>
    </row>
    <row r="34" spans="1:4" ht="15.75" x14ac:dyDescent="0.25">
      <c r="A34" s="3">
        <v>33</v>
      </c>
      <c r="B34" s="4" t="s">
        <v>68</v>
      </c>
      <c r="C34" s="5" t="s">
        <v>69</v>
      </c>
      <c r="D34" s="3">
        <v>74.921599999999998</v>
      </c>
    </row>
    <row r="35" spans="1:4" ht="15.75" x14ac:dyDescent="0.25">
      <c r="A35" s="3">
        <v>34</v>
      </c>
      <c r="B35" s="4" t="s">
        <v>70</v>
      </c>
      <c r="C35" s="5" t="s">
        <v>71</v>
      </c>
      <c r="D35" s="3">
        <v>78.959999999999994</v>
      </c>
    </row>
    <row r="36" spans="1:4" ht="15.75" x14ac:dyDescent="0.25">
      <c r="A36" s="3">
        <v>35</v>
      </c>
      <c r="B36" s="4" t="s">
        <v>72</v>
      </c>
      <c r="C36" s="5" t="s">
        <v>73</v>
      </c>
      <c r="D36" s="3">
        <v>79.903999999999996</v>
      </c>
    </row>
    <row r="37" spans="1:4" ht="15.75" x14ac:dyDescent="0.25">
      <c r="A37" s="3">
        <v>36</v>
      </c>
      <c r="B37" s="4" t="s">
        <v>74</v>
      </c>
      <c r="C37" s="4" t="s">
        <v>75</v>
      </c>
      <c r="D37" s="3">
        <v>83.8</v>
      </c>
    </row>
    <row r="38" spans="1:4" ht="15.75" x14ac:dyDescent="0.25">
      <c r="A38" s="3">
        <v>37</v>
      </c>
      <c r="B38" s="4" t="s">
        <v>76</v>
      </c>
      <c r="C38" s="5" t="s">
        <v>77</v>
      </c>
      <c r="D38" s="3">
        <v>85.467799999999997</v>
      </c>
    </row>
    <row r="39" spans="1:4" ht="15.75" x14ac:dyDescent="0.25">
      <c r="A39" s="3">
        <v>38</v>
      </c>
      <c r="B39" s="4" t="s">
        <v>78</v>
      </c>
      <c r="C39" s="5" t="s">
        <v>79</v>
      </c>
      <c r="D39" s="3">
        <v>87.62</v>
      </c>
    </row>
    <row r="40" spans="1:4" ht="15.75" x14ac:dyDescent="0.25">
      <c r="A40" s="3">
        <v>39</v>
      </c>
      <c r="B40" s="4" t="s">
        <v>80</v>
      </c>
      <c r="C40" s="5" t="s">
        <v>81</v>
      </c>
      <c r="D40" s="3">
        <v>88.905900000000003</v>
      </c>
    </row>
    <row r="41" spans="1:4" ht="15.75" x14ac:dyDescent="0.25">
      <c r="A41" s="3">
        <v>40</v>
      </c>
      <c r="B41" s="4" t="s">
        <v>82</v>
      </c>
      <c r="C41" s="5" t="s">
        <v>83</v>
      </c>
      <c r="D41" s="3">
        <v>91.224000000000004</v>
      </c>
    </row>
    <row r="42" spans="1:4" ht="15.75" x14ac:dyDescent="0.25">
      <c r="A42" s="3">
        <v>41</v>
      </c>
      <c r="B42" s="4" t="s">
        <v>84</v>
      </c>
      <c r="C42" s="5" t="s">
        <v>85</v>
      </c>
      <c r="D42" s="3">
        <v>92.906400000000005</v>
      </c>
    </row>
    <row r="43" spans="1:4" ht="15.75" x14ac:dyDescent="0.25">
      <c r="A43" s="3">
        <v>42</v>
      </c>
      <c r="B43" s="4" t="s">
        <v>86</v>
      </c>
      <c r="C43" s="5" t="s">
        <v>87</v>
      </c>
      <c r="D43" s="3">
        <v>95.94</v>
      </c>
    </row>
    <row r="44" spans="1:4" ht="15.75" x14ac:dyDescent="0.25">
      <c r="A44" s="3">
        <v>43</v>
      </c>
      <c r="B44" s="4" t="s">
        <v>88</v>
      </c>
      <c r="C44" s="5" t="s">
        <v>89</v>
      </c>
      <c r="D44" s="3">
        <v>98</v>
      </c>
    </row>
    <row r="45" spans="1:4" ht="15.75" x14ac:dyDescent="0.25">
      <c r="A45" s="3">
        <v>44</v>
      </c>
      <c r="B45" s="4" t="s">
        <v>90</v>
      </c>
      <c r="C45" s="5" t="s">
        <v>91</v>
      </c>
      <c r="D45" s="3">
        <v>101.07</v>
      </c>
    </row>
    <row r="46" spans="1:4" ht="15.75" x14ac:dyDescent="0.25">
      <c r="A46" s="3">
        <v>45</v>
      </c>
      <c r="B46" s="4" t="s">
        <v>92</v>
      </c>
      <c r="C46" s="5" t="s">
        <v>93</v>
      </c>
      <c r="D46" s="3">
        <v>102.9055</v>
      </c>
    </row>
    <row r="47" spans="1:4" ht="15.75" x14ac:dyDescent="0.25">
      <c r="A47" s="3">
        <v>46</v>
      </c>
      <c r="B47" s="4" t="s">
        <v>94</v>
      </c>
      <c r="C47" s="5" t="s">
        <v>95</v>
      </c>
      <c r="D47" s="3">
        <v>106.42</v>
      </c>
    </row>
    <row r="48" spans="1:4" ht="15.75" x14ac:dyDescent="0.25">
      <c r="A48" s="3">
        <v>47</v>
      </c>
      <c r="B48" s="4" t="s">
        <v>96</v>
      </c>
      <c r="C48" s="5" t="s">
        <v>97</v>
      </c>
      <c r="D48" s="3">
        <v>107.8682</v>
      </c>
    </row>
    <row r="49" spans="1:4" ht="15.75" x14ac:dyDescent="0.25">
      <c r="A49" s="3">
        <v>48</v>
      </c>
      <c r="B49" s="4" t="s">
        <v>98</v>
      </c>
      <c r="C49" s="5" t="s">
        <v>99</v>
      </c>
      <c r="D49" s="3">
        <v>112.411</v>
      </c>
    </row>
    <row r="50" spans="1:4" ht="15.75" x14ac:dyDescent="0.25">
      <c r="A50" s="3">
        <v>49</v>
      </c>
      <c r="B50" s="4" t="s">
        <v>100</v>
      </c>
      <c r="C50" s="5" t="s">
        <v>101</v>
      </c>
      <c r="D50" s="3">
        <v>114.818</v>
      </c>
    </row>
    <row r="51" spans="1:4" ht="15.75" x14ac:dyDescent="0.25">
      <c r="A51" s="3">
        <v>50</v>
      </c>
      <c r="B51" s="4" t="s">
        <v>102</v>
      </c>
      <c r="C51" s="5" t="s">
        <v>103</v>
      </c>
      <c r="D51" s="3">
        <v>118.71</v>
      </c>
    </row>
    <row r="52" spans="1:4" ht="15.75" x14ac:dyDescent="0.25">
      <c r="A52" s="3">
        <v>51</v>
      </c>
      <c r="B52" s="4" t="s">
        <v>104</v>
      </c>
      <c r="C52" s="5" t="s">
        <v>105</v>
      </c>
      <c r="D52" s="3">
        <v>121.76</v>
      </c>
    </row>
    <row r="53" spans="1:4" ht="15.75" x14ac:dyDescent="0.25">
      <c r="A53" s="3">
        <v>53</v>
      </c>
      <c r="B53" s="4" t="s">
        <v>106</v>
      </c>
      <c r="C53" s="5" t="s">
        <v>107</v>
      </c>
      <c r="D53" s="3">
        <v>126.9045</v>
      </c>
    </row>
    <row r="54" spans="1:4" ht="15.75" x14ac:dyDescent="0.25">
      <c r="A54" s="3">
        <v>52</v>
      </c>
      <c r="B54" s="4" t="s">
        <v>108</v>
      </c>
      <c r="C54" s="5" t="s">
        <v>109</v>
      </c>
      <c r="D54" s="3">
        <v>127.6</v>
      </c>
    </row>
    <row r="55" spans="1:4" ht="15.75" x14ac:dyDescent="0.25">
      <c r="A55" s="3">
        <v>54</v>
      </c>
      <c r="B55" s="4" t="s">
        <v>110</v>
      </c>
      <c r="C55" s="5" t="s">
        <v>111</v>
      </c>
      <c r="D55" s="3">
        <v>131.29300000000001</v>
      </c>
    </row>
    <row r="56" spans="1:4" ht="15.75" x14ac:dyDescent="0.25">
      <c r="A56" s="3">
        <v>55</v>
      </c>
      <c r="B56" s="4" t="s">
        <v>112</v>
      </c>
      <c r="C56" s="5" t="s">
        <v>113</v>
      </c>
      <c r="D56" s="3">
        <v>132.90549999999999</v>
      </c>
    </row>
    <row r="57" spans="1:4" ht="15.75" x14ac:dyDescent="0.25">
      <c r="A57" s="3">
        <v>56</v>
      </c>
      <c r="B57" s="4" t="s">
        <v>114</v>
      </c>
      <c r="C57" s="5" t="s">
        <v>115</v>
      </c>
      <c r="D57" s="3">
        <v>137.327</v>
      </c>
    </row>
    <row r="58" spans="1:4" ht="15.75" x14ac:dyDescent="0.25">
      <c r="A58" s="3">
        <v>57</v>
      </c>
      <c r="B58" s="4" t="s">
        <v>116</v>
      </c>
      <c r="C58" s="5" t="s">
        <v>117</v>
      </c>
      <c r="D58" s="3">
        <v>138.90549999999999</v>
      </c>
    </row>
    <row r="59" spans="1:4" ht="15.75" x14ac:dyDescent="0.25">
      <c r="A59" s="3">
        <v>58</v>
      </c>
      <c r="B59" s="4" t="s">
        <v>118</v>
      </c>
      <c r="C59" s="5" t="s">
        <v>119</v>
      </c>
      <c r="D59" s="3">
        <v>140.11600000000001</v>
      </c>
    </row>
    <row r="60" spans="1:4" ht="15.75" x14ac:dyDescent="0.25">
      <c r="A60" s="3">
        <v>59</v>
      </c>
      <c r="B60" s="4" t="s">
        <v>120</v>
      </c>
      <c r="C60" s="5" t="s">
        <v>121</v>
      </c>
      <c r="D60" s="3">
        <v>140.90770000000001</v>
      </c>
    </row>
    <row r="61" spans="1:4" ht="15.75" x14ac:dyDescent="0.25">
      <c r="A61" s="3">
        <v>60</v>
      </c>
      <c r="B61" s="4" t="s">
        <v>122</v>
      </c>
      <c r="C61" s="5" t="s">
        <v>123</v>
      </c>
      <c r="D61" s="3">
        <v>144.24</v>
      </c>
    </row>
    <row r="62" spans="1:4" ht="15.75" x14ac:dyDescent="0.25">
      <c r="A62" s="3">
        <v>61</v>
      </c>
      <c r="B62" s="4" t="s">
        <v>124</v>
      </c>
      <c r="C62" s="5" t="s">
        <v>125</v>
      </c>
      <c r="D62" s="3">
        <v>145</v>
      </c>
    </row>
    <row r="63" spans="1:4" ht="15.75" x14ac:dyDescent="0.25">
      <c r="A63" s="3">
        <v>62</v>
      </c>
      <c r="B63" s="4" t="s">
        <v>126</v>
      </c>
      <c r="C63" s="5" t="s">
        <v>127</v>
      </c>
      <c r="D63" s="3">
        <v>150.36000000000001</v>
      </c>
    </row>
    <row r="64" spans="1:4" ht="15.75" x14ac:dyDescent="0.25">
      <c r="A64" s="3">
        <v>63</v>
      </c>
      <c r="B64" s="4" t="s">
        <v>128</v>
      </c>
      <c r="C64" s="5" t="s">
        <v>129</v>
      </c>
      <c r="D64" s="3">
        <v>151.964</v>
      </c>
    </row>
    <row r="65" spans="1:4" ht="15.75" x14ac:dyDescent="0.25">
      <c r="A65" s="3">
        <v>64</v>
      </c>
      <c r="B65" s="4" t="s">
        <v>130</v>
      </c>
      <c r="C65" s="5" t="s">
        <v>131</v>
      </c>
      <c r="D65" s="3">
        <v>157.25</v>
      </c>
    </row>
    <row r="66" spans="1:4" ht="15.75" x14ac:dyDescent="0.25">
      <c r="A66" s="3">
        <v>65</v>
      </c>
      <c r="B66" s="4" t="s">
        <v>132</v>
      </c>
      <c r="C66" s="5" t="s">
        <v>133</v>
      </c>
      <c r="D66" s="3">
        <v>158.92529999999999</v>
      </c>
    </row>
    <row r="67" spans="1:4" ht="15.75" x14ac:dyDescent="0.25">
      <c r="A67" s="3">
        <v>66</v>
      </c>
      <c r="B67" s="4" t="s">
        <v>134</v>
      </c>
      <c r="C67" s="5" t="s">
        <v>135</v>
      </c>
      <c r="D67" s="3">
        <v>162.5</v>
      </c>
    </row>
    <row r="68" spans="1:4" ht="15.75" x14ac:dyDescent="0.25">
      <c r="A68" s="3">
        <v>67</v>
      </c>
      <c r="B68" s="4" t="s">
        <v>136</v>
      </c>
      <c r="C68" s="4" t="s">
        <v>137</v>
      </c>
      <c r="D68" s="3">
        <v>164.93029999999999</v>
      </c>
    </row>
    <row r="69" spans="1:4" ht="15.75" x14ac:dyDescent="0.25">
      <c r="A69" s="3">
        <v>68</v>
      </c>
      <c r="B69" s="4" t="s">
        <v>138</v>
      </c>
      <c r="C69" s="5" t="s">
        <v>139</v>
      </c>
      <c r="D69" s="3">
        <v>167.25899999999999</v>
      </c>
    </row>
    <row r="70" spans="1:4" ht="15.75" x14ac:dyDescent="0.25">
      <c r="A70" s="3">
        <v>69</v>
      </c>
      <c r="B70" s="4" t="s">
        <v>140</v>
      </c>
      <c r="C70" s="5" t="s">
        <v>141</v>
      </c>
      <c r="D70" s="3">
        <v>168.9342</v>
      </c>
    </row>
    <row r="71" spans="1:4" ht="15.75" x14ac:dyDescent="0.25">
      <c r="A71" s="3">
        <v>70</v>
      </c>
      <c r="B71" s="4" t="s">
        <v>142</v>
      </c>
      <c r="C71" s="5" t="s">
        <v>143</v>
      </c>
      <c r="D71" s="3">
        <v>173.04</v>
      </c>
    </row>
    <row r="72" spans="1:4" ht="15.75" x14ac:dyDescent="0.25">
      <c r="A72" s="3">
        <v>71</v>
      </c>
      <c r="B72" s="4" t="s">
        <v>144</v>
      </c>
      <c r="C72" s="5" t="s">
        <v>145</v>
      </c>
      <c r="D72" s="3">
        <v>174.96700000000001</v>
      </c>
    </row>
    <row r="73" spans="1:4" ht="15.75" x14ac:dyDescent="0.25">
      <c r="A73" s="3">
        <v>72</v>
      </c>
      <c r="B73" s="4" t="s">
        <v>146</v>
      </c>
      <c r="C73" s="4" t="s">
        <v>147</v>
      </c>
      <c r="D73" s="3">
        <v>178.49</v>
      </c>
    </row>
    <row r="74" spans="1:4" ht="15.75" x14ac:dyDescent="0.25">
      <c r="A74" s="3">
        <v>73</v>
      </c>
      <c r="B74" s="4" t="s">
        <v>148</v>
      </c>
      <c r="C74" s="5" t="s">
        <v>149</v>
      </c>
      <c r="D74" s="3">
        <v>180.9479</v>
      </c>
    </row>
    <row r="75" spans="1:4" ht="15.75" x14ac:dyDescent="0.25">
      <c r="A75" s="3">
        <v>74</v>
      </c>
      <c r="B75" s="4" t="s">
        <v>150</v>
      </c>
      <c r="C75" s="5" t="s">
        <v>151</v>
      </c>
      <c r="D75" s="3">
        <v>183.84</v>
      </c>
    </row>
    <row r="76" spans="1:4" ht="15.75" x14ac:dyDescent="0.25">
      <c r="A76" s="3">
        <v>75</v>
      </c>
      <c r="B76" s="4" t="s">
        <v>152</v>
      </c>
      <c r="C76" s="5" t="s">
        <v>153</v>
      </c>
      <c r="D76" s="3">
        <v>186.20699999999999</v>
      </c>
    </row>
    <row r="77" spans="1:4" ht="15.75" x14ac:dyDescent="0.25">
      <c r="A77" s="3">
        <v>76</v>
      </c>
      <c r="B77" s="4" t="s">
        <v>154</v>
      </c>
      <c r="C77" s="5" t="s">
        <v>155</v>
      </c>
      <c r="D77" s="3">
        <v>190.23</v>
      </c>
    </row>
    <row r="78" spans="1:4" ht="15.75" x14ac:dyDescent="0.25">
      <c r="A78" s="3">
        <v>77</v>
      </c>
      <c r="B78" s="4" t="s">
        <v>156</v>
      </c>
      <c r="C78" s="5" t="s">
        <v>157</v>
      </c>
      <c r="D78" s="3">
        <v>192.21700000000001</v>
      </c>
    </row>
    <row r="79" spans="1:4" ht="15.75" x14ac:dyDescent="0.25">
      <c r="A79" s="3">
        <v>78</v>
      </c>
      <c r="B79" s="4" t="s">
        <v>158</v>
      </c>
      <c r="C79" s="5" t="s">
        <v>159</v>
      </c>
      <c r="D79" s="3">
        <v>195.078</v>
      </c>
    </row>
    <row r="80" spans="1:4" ht="15.75" x14ac:dyDescent="0.25">
      <c r="A80" s="3">
        <v>79</v>
      </c>
      <c r="B80" s="4" t="s">
        <v>160</v>
      </c>
      <c r="C80" s="5" t="s">
        <v>61</v>
      </c>
      <c r="D80" s="3">
        <v>196.9665</v>
      </c>
    </row>
    <row r="81" spans="1:4" ht="15.75" x14ac:dyDescent="0.25">
      <c r="A81" s="3">
        <v>80</v>
      </c>
      <c r="B81" s="4" t="s">
        <v>161</v>
      </c>
      <c r="C81" s="5" t="s">
        <v>162</v>
      </c>
      <c r="D81" s="3">
        <v>200.59</v>
      </c>
    </row>
    <row r="82" spans="1:4" ht="15.75" x14ac:dyDescent="0.25">
      <c r="A82" s="3">
        <v>81</v>
      </c>
      <c r="B82" s="4" t="s">
        <v>163</v>
      </c>
      <c r="C82" s="5" t="s">
        <v>164</v>
      </c>
      <c r="D82" s="3">
        <v>204.38329999999999</v>
      </c>
    </row>
    <row r="83" spans="1:4" ht="15.75" x14ac:dyDescent="0.25">
      <c r="A83" s="3">
        <v>82</v>
      </c>
      <c r="B83" s="4" t="s">
        <v>165</v>
      </c>
      <c r="C83" s="5" t="s">
        <v>166</v>
      </c>
      <c r="D83" s="3">
        <v>207.2</v>
      </c>
    </row>
    <row r="84" spans="1:4" ht="15.75" x14ac:dyDescent="0.25">
      <c r="A84" s="3">
        <v>83</v>
      </c>
      <c r="B84" s="4" t="s">
        <v>167</v>
      </c>
      <c r="C84" s="5" t="s">
        <v>168</v>
      </c>
      <c r="D84" s="3">
        <v>208.9804</v>
      </c>
    </row>
    <row r="85" spans="1:4" ht="15.75" x14ac:dyDescent="0.25">
      <c r="A85" s="3">
        <v>84</v>
      </c>
      <c r="B85" s="4" t="s">
        <v>169</v>
      </c>
      <c r="C85" s="5" t="s">
        <v>170</v>
      </c>
      <c r="D85" s="3">
        <v>209</v>
      </c>
    </row>
    <row r="86" spans="1:4" ht="15.75" x14ac:dyDescent="0.25">
      <c r="A86" s="3">
        <v>85</v>
      </c>
      <c r="B86" s="4" t="s">
        <v>171</v>
      </c>
      <c r="C86" s="5" t="s">
        <v>172</v>
      </c>
      <c r="D86" s="3">
        <v>210</v>
      </c>
    </row>
    <row r="87" spans="1:4" ht="15.75" x14ac:dyDescent="0.25">
      <c r="A87" s="3">
        <v>86</v>
      </c>
      <c r="B87" s="4" t="s">
        <v>173</v>
      </c>
      <c r="C87" s="5" t="s">
        <v>174</v>
      </c>
      <c r="D87" s="3">
        <v>222</v>
      </c>
    </row>
    <row r="88" spans="1:4" ht="15.75" x14ac:dyDescent="0.25">
      <c r="A88" s="3">
        <v>87</v>
      </c>
      <c r="B88" s="4" t="s">
        <v>175</v>
      </c>
      <c r="C88" s="5" t="s">
        <v>176</v>
      </c>
      <c r="D88" s="3">
        <v>223</v>
      </c>
    </row>
    <row r="89" spans="1:4" ht="15.75" x14ac:dyDescent="0.25">
      <c r="A89" s="3">
        <v>88</v>
      </c>
      <c r="B89" s="4" t="s">
        <v>177</v>
      </c>
      <c r="C89" s="5" t="s">
        <v>178</v>
      </c>
      <c r="D89" s="3">
        <v>226</v>
      </c>
    </row>
    <row r="90" spans="1:4" ht="15.75" x14ac:dyDescent="0.25">
      <c r="A90" s="3">
        <v>89</v>
      </c>
      <c r="B90" s="4" t="s">
        <v>179</v>
      </c>
      <c r="C90" s="5" t="s">
        <v>180</v>
      </c>
      <c r="D90" s="3">
        <v>227</v>
      </c>
    </row>
    <row r="91" spans="1:4" ht="15.75" x14ac:dyDescent="0.25">
      <c r="A91" s="3">
        <v>91</v>
      </c>
      <c r="B91" s="4" t="s">
        <v>181</v>
      </c>
      <c r="C91" s="5" t="s">
        <v>182</v>
      </c>
      <c r="D91" s="3">
        <v>231.0359</v>
      </c>
    </row>
    <row r="92" spans="1:4" ht="15.75" x14ac:dyDescent="0.25">
      <c r="A92" s="3">
        <v>90</v>
      </c>
      <c r="B92" s="4" t="s">
        <v>183</v>
      </c>
      <c r="C92" s="5" t="s">
        <v>184</v>
      </c>
      <c r="D92" s="3">
        <v>232.03809999999999</v>
      </c>
    </row>
    <row r="93" spans="1:4" ht="15.75" x14ac:dyDescent="0.25">
      <c r="A93" s="3">
        <v>93</v>
      </c>
      <c r="B93" s="4" t="s">
        <v>185</v>
      </c>
      <c r="C93" s="5" t="s">
        <v>186</v>
      </c>
      <c r="D93" s="3">
        <v>237</v>
      </c>
    </row>
    <row r="94" spans="1:4" ht="15.75" x14ac:dyDescent="0.25">
      <c r="A94" s="3">
        <v>92</v>
      </c>
      <c r="B94" s="4" t="s">
        <v>187</v>
      </c>
      <c r="C94" s="5" t="s">
        <v>188</v>
      </c>
      <c r="D94" s="3">
        <v>238.02889999999999</v>
      </c>
    </row>
    <row r="95" spans="1:4" ht="15.75" x14ac:dyDescent="0.25">
      <c r="A95" s="3">
        <v>95</v>
      </c>
      <c r="B95" s="4" t="s">
        <v>189</v>
      </c>
      <c r="C95" s="5" t="s">
        <v>190</v>
      </c>
      <c r="D95" s="3">
        <v>243</v>
      </c>
    </row>
    <row r="96" spans="1:4" ht="15.75" x14ac:dyDescent="0.25">
      <c r="A96" s="3">
        <v>94</v>
      </c>
      <c r="B96" s="4" t="s">
        <v>191</v>
      </c>
      <c r="C96" s="5" t="s">
        <v>192</v>
      </c>
      <c r="D96" s="3">
        <v>244</v>
      </c>
    </row>
    <row r="97" spans="1:4" ht="15.75" x14ac:dyDescent="0.25">
      <c r="A97" s="3">
        <v>96</v>
      </c>
      <c r="B97" s="4" t="s">
        <v>193</v>
      </c>
      <c r="C97" s="5" t="s">
        <v>194</v>
      </c>
      <c r="D97" s="3">
        <v>247</v>
      </c>
    </row>
    <row r="98" spans="1:4" ht="15.75" x14ac:dyDescent="0.25">
      <c r="A98" s="3">
        <v>97</v>
      </c>
      <c r="B98" s="4" t="s">
        <v>195</v>
      </c>
      <c r="C98" s="5" t="s">
        <v>196</v>
      </c>
      <c r="D98" s="3">
        <v>247</v>
      </c>
    </row>
    <row r="99" spans="1:4" ht="15.75" x14ac:dyDescent="0.25">
      <c r="A99" s="3">
        <v>98</v>
      </c>
      <c r="B99" s="4" t="s">
        <v>197</v>
      </c>
      <c r="C99" s="5" t="s">
        <v>198</v>
      </c>
      <c r="D99" s="3">
        <v>251</v>
      </c>
    </row>
    <row r="100" spans="1:4" ht="15.75" x14ac:dyDescent="0.25">
      <c r="A100" s="3">
        <v>99</v>
      </c>
      <c r="B100" s="4" t="s">
        <v>199</v>
      </c>
      <c r="C100" s="5" t="s">
        <v>200</v>
      </c>
      <c r="D100" s="3">
        <v>252</v>
      </c>
    </row>
    <row r="101" spans="1:4" ht="15.75" x14ac:dyDescent="0.25">
      <c r="A101" s="3">
        <v>100</v>
      </c>
      <c r="B101" s="4" t="s">
        <v>201</v>
      </c>
      <c r="C101" s="5" t="s">
        <v>202</v>
      </c>
      <c r="D101" s="3">
        <v>257</v>
      </c>
    </row>
    <row r="102" spans="1:4" ht="15.75" x14ac:dyDescent="0.25">
      <c r="A102" s="3">
        <v>101</v>
      </c>
      <c r="B102" s="4" t="s">
        <v>203</v>
      </c>
      <c r="C102" s="5" t="s">
        <v>204</v>
      </c>
      <c r="D102" s="3">
        <v>258</v>
      </c>
    </row>
    <row r="103" spans="1:4" ht="15.75" x14ac:dyDescent="0.25">
      <c r="A103" s="3">
        <v>102</v>
      </c>
      <c r="B103" s="4" t="s">
        <v>205</v>
      </c>
      <c r="C103" s="5" t="s">
        <v>206</v>
      </c>
      <c r="D103" s="3">
        <v>259</v>
      </c>
    </row>
    <row r="104" spans="1:4" ht="15.75" x14ac:dyDescent="0.25">
      <c r="A104" s="3">
        <v>104</v>
      </c>
      <c r="B104" s="4" t="s">
        <v>207</v>
      </c>
      <c r="C104" s="5" t="s">
        <v>208</v>
      </c>
      <c r="D104" s="3">
        <v>261</v>
      </c>
    </row>
    <row r="105" spans="1:4" ht="15.75" x14ac:dyDescent="0.25">
      <c r="A105" s="3">
        <v>103</v>
      </c>
      <c r="B105" s="4" t="s">
        <v>209</v>
      </c>
      <c r="C105" s="5" t="s">
        <v>210</v>
      </c>
      <c r="D105" s="3">
        <v>262</v>
      </c>
    </row>
    <row r="106" spans="1:4" ht="15.75" x14ac:dyDescent="0.25">
      <c r="A106" s="3">
        <v>105</v>
      </c>
      <c r="B106" s="4" t="s">
        <v>211</v>
      </c>
      <c r="C106" s="5" t="s">
        <v>212</v>
      </c>
      <c r="D106" s="3">
        <v>262</v>
      </c>
    </row>
    <row r="107" spans="1:4" ht="15.75" x14ac:dyDescent="0.25">
      <c r="A107" s="3">
        <v>107</v>
      </c>
      <c r="B107" s="4" t="s">
        <v>213</v>
      </c>
      <c r="C107" s="5" t="s">
        <v>214</v>
      </c>
      <c r="D107" s="3">
        <v>264</v>
      </c>
    </row>
    <row r="108" spans="1:4" ht="15.75" x14ac:dyDescent="0.25">
      <c r="A108" s="3">
        <v>106</v>
      </c>
      <c r="B108" s="4" t="s">
        <v>215</v>
      </c>
      <c r="C108" s="5" t="s">
        <v>216</v>
      </c>
      <c r="D108" s="3">
        <v>266</v>
      </c>
    </row>
    <row r="109" spans="1:4" ht="15.75" x14ac:dyDescent="0.25">
      <c r="A109" s="3">
        <v>109</v>
      </c>
      <c r="B109" s="4" t="s">
        <v>217</v>
      </c>
      <c r="C109" s="5" t="s">
        <v>218</v>
      </c>
      <c r="D109" s="3">
        <v>268</v>
      </c>
    </row>
    <row r="110" spans="1:4" ht="15.75" x14ac:dyDescent="0.25">
      <c r="A110" s="3">
        <v>111</v>
      </c>
      <c r="B110" s="4" t="s">
        <v>219</v>
      </c>
      <c r="C110" s="5" t="s">
        <v>220</v>
      </c>
      <c r="D110" s="3">
        <v>272</v>
      </c>
    </row>
    <row r="111" spans="1:4" ht="15.75" x14ac:dyDescent="0.25">
      <c r="A111" s="6">
        <v>108</v>
      </c>
      <c r="B111" s="7" t="s">
        <v>221</v>
      </c>
      <c r="C111" s="5" t="s">
        <v>222</v>
      </c>
      <c r="D111" s="6">
        <v>277</v>
      </c>
    </row>
    <row r="112" spans="1:4" ht="15.75" x14ac:dyDescent="0.25">
      <c r="A112" s="8">
        <v>0</v>
      </c>
      <c r="B112" s="9"/>
      <c r="C112" s="10" t="s">
        <v>225</v>
      </c>
      <c r="D112" s="8">
        <v>0</v>
      </c>
    </row>
  </sheetData>
  <sheetProtection algorithmName="SHA-512" hashValue="2VUkUnkBwT8/YEW1/sMI/wcaYqmw2b8mZ1RC4BIAs87bFRzlX5jdeTXNKQlKjeI3VUk8Y+94YZCI6lGgti72Og==" saltValue="MtpLPnP2RedDtT9dd10JDw==" spinCount="100000" sheet="1" objects="1" scenarios="1"/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E24" sqref="E24"/>
    </sheetView>
  </sheetViews>
  <sheetFormatPr defaultRowHeight="15" x14ac:dyDescent="0.25"/>
  <cols>
    <col min="2" max="13" width="4.75" style="1" customWidth="1"/>
  </cols>
  <sheetData>
    <row r="1" spans="1:20" x14ac:dyDescent="0.25">
      <c r="A1" t="s">
        <v>223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 t="s">
        <v>224</v>
      </c>
      <c r="O1" s="35"/>
      <c r="P1" s="35"/>
      <c r="Q1" s="35"/>
      <c r="R1" s="35"/>
      <c r="S1" s="35"/>
      <c r="T1" s="35"/>
    </row>
    <row r="2" spans="1:20" x14ac:dyDescent="0.25">
      <c r="A2">
        <v>1</v>
      </c>
      <c r="B2" s="34" t="s">
        <v>17</v>
      </c>
      <c r="C2" s="34">
        <v>3</v>
      </c>
      <c r="D2" s="34" t="s">
        <v>7</v>
      </c>
      <c r="E2" s="34">
        <v>8</v>
      </c>
      <c r="F2" s="34"/>
      <c r="G2" s="34"/>
      <c r="H2" s="34"/>
      <c r="I2" s="34"/>
      <c r="J2" s="34"/>
      <c r="K2" s="34"/>
      <c r="L2" s="34"/>
      <c r="M2" s="34"/>
      <c r="N2" s="35">
        <f>SUM(O2:T2)</f>
        <v>44.095300000000002</v>
      </c>
      <c r="O2" s="35">
        <f>IF(B2&lt;&gt;"",VLOOKUP(Esercizi!B2,Elementi!$B$2:$D$112,3,FALSE)*C2,0)</f>
        <v>36.0321</v>
      </c>
      <c r="P2" s="35">
        <f>IF(D2&lt;&gt;"",VLOOKUP(Esercizi!D2,Elementi!$B$2:$D$112,3,FALSE)*E2,0)</f>
        <v>8.0632000000000001</v>
      </c>
      <c r="Q2" s="35">
        <f>IF(F2&lt;&gt;"",VLOOKUP(Esercizi!F2,Elementi!$B$2:$D$112,3,FALSE)*G2,0)</f>
        <v>0</v>
      </c>
      <c r="R2" s="35">
        <f>IF(H2&lt;&gt;"",VLOOKUP(Esercizi!H2,Elementi!$B$2:$D$112,3,FALSE)*I2,0)</f>
        <v>0</v>
      </c>
      <c r="S2" s="35">
        <f>IF(J2&lt;&gt;"",VLOOKUP(Esercizi!J2,Elementi!$B$2:$D$112,3,FALSE)*K2,0)</f>
        <v>0</v>
      </c>
      <c r="T2" s="35">
        <f>IF(L2&lt;&gt;"",VLOOKUP(Esercizi!L2,Elementi!$B$2:$D$112,3,FALSE)*M2,0)</f>
        <v>0</v>
      </c>
    </row>
    <row r="3" spans="1:20" x14ac:dyDescent="0.25">
      <c r="A3">
        <v>2</v>
      </c>
      <c r="B3" s="34" t="s">
        <v>17</v>
      </c>
      <c r="C3" s="34">
        <v>2</v>
      </c>
      <c r="D3" s="34" t="s">
        <v>7</v>
      </c>
      <c r="E3" s="34">
        <v>2</v>
      </c>
      <c r="F3" s="34" t="s">
        <v>37</v>
      </c>
      <c r="G3" s="34">
        <v>2</v>
      </c>
      <c r="H3" s="34"/>
      <c r="I3" s="34"/>
      <c r="J3" s="34"/>
      <c r="K3" s="34"/>
      <c r="L3" s="34"/>
      <c r="M3" s="34"/>
      <c r="N3" s="35">
        <f t="shared" ref="N3:N21" si="0">SUM(O3:T3)</f>
        <v>96.943200000000004</v>
      </c>
      <c r="O3" s="35">
        <f>IF(B3&lt;&gt;"",VLOOKUP(Esercizi!B3,Elementi!$B$2:$D$112,3,FALSE)*C3,0)</f>
        <v>24.0214</v>
      </c>
      <c r="P3" s="35">
        <f>IF(D3&lt;&gt;"",VLOOKUP(Esercizi!D3,Elementi!$B$2:$D$112,3,FALSE)*E3,0)</f>
        <v>2.0158</v>
      </c>
      <c r="Q3" s="35">
        <f>IF(F3&lt;&gt;"",VLOOKUP(Esercizi!F3,Elementi!$B$2:$D$112,3,FALSE)*G3,0)</f>
        <v>70.906000000000006</v>
      </c>
      <c r="R3" s="35">
        <f>IF(H3&lt;&gt;"",VLOOKUP(Esercizi!H3,Elementi!$B$2:$D$112,3,FALSE)*I3,0)</f>
        <v>0</v>
      </c>
      <c r="S3" s="35">
        <f>IF(J3&lt;&gt;"",VLOOKUP(Esercizi!J3,Elementi!$B$2:$D$112,3,FALSE)*K3,0)</f>
        <v>0</v>
      </c>
      <c r="T3" s="35">
        <f>IF(L3&lt;&gt;"",VLOOKUP(Esercizi!L3,Elementi!$B$2:$D$112,3,FALSE)*M3,0)</f>
        <v>0</v>
      </c>
    </row>
    <row r="4" spans="1:20" x14ac:dyDescent="0.25">
      <c r="A4">
        <v>3</v>
      </c>
      <c r="B4" s="34" t="s">
        <v>26</v>
      </c>
      <c r="C4" s="34">
        <v>2</v>
      </c>
      <c r="D4" s="34" t="s">
        <v>1</v>
      </c>
      <c r="E4" s="34">
        <v>1</v>
      </c>
      <c r="F4" s="34" t="s">
        <v>2</v>
      </c>
      <c r="G4" s="34">
        <v>4</v>
      </c>
      <c r="H4" s="34"/>
      <c r="I4" s="34"/>
      <c r="J4" s="34"/>
      <c r="K4" s="34"/>
      <c r="L4" s="34"/>
      <c r="M4" s="34"/>
      <c r="N4" s="35">
        <f t="shared" si="0"/>
        <v>142.042</v>
      </c>
      <c r="O4" s="35">
        <f>IF(B4&lt;&gt;"",VLOOKUP(Esercizi!B4,Elementi!$B$2:$D$112,3,FALSE)*C4,0)</f>
        <v>45.979399999999998</v>
      </c>
      <c r="P4" s="35">
        <f>IF(D4&lt;&gt;"",VLOOKUP(Esercizi!D4,Elementi!$B$2:$D$112,3,FALSE)*E4,0)</f>
        <v>32.064999999999998</v>
      </c>
      <c r="Q4" s="35">
        <f>IF(F4&lt;&gt;"",VLOOKUP(Esercizi!F4,Elementi!$B$2:$D$112,3,FALSE)*G4,0)</f>
        <v>63.997599999999998</v>
      </c>
      <c r="R4" s="35">
        <f>IF(H4&lt;&gt;"",VLOOKUP(Esercizi!H4,Elementi!$B$2:$D$112,3,FALSE)*I4,0)</f>
        <v>0</v>
      </c>
      <c r="S4" s="35">
        <f>IF(J4&lt;&gt;"",VLOOKUP(Esercizi!J4,Elementi!$B$2:$D$112,3,FALSE)*K4,0)</f>
        <v>0</v>
      </c>
      <c r="T4" s="35">
        <f>IF(L4&lt;&gt;"",VLOOKUP(Esercizi!L4,Elementi!$B$2:$D$112,3,FALSE)*M4,0)</f>
        <v>0</v>
      </c>
    </row>
    <row r="5" spans="1:20" x14ac:dyDescent="0.25">
      <c r="A5">
        <v>4</v>
      </c>
      <c r="B5" s="34" t="s">
        <v>39</v>
      </c>
      <c r="C5" s="34">
        <v>2</v>
      </c>
      <c r="D5" s="34" t="s">
        <v>7</v>
      </c>
      <c r="E5" s="34">
        <v>2</v>
      </c>
      <c r="F5" s="34" t="s">
        <v>34</v>
      </c>
      <c r="G5" s="34">
        <v>2</v>
      </c>
      <c r="H5" s="34" t="s">
        <v>2</v>
      </c>
      <c r="I5" s="34">
        <v>7</v>
      </c>
      <c r="J5" s="34"/>
      <c r="K5" s="34"/>
      <c r="L5" s="34"/>
      <c r="M5" s="34"/>
      <c r="N5" s="35">
        <f t="shared" si="0"/>
        <v>254.1558</v>
      </c>
      <c r="O5" s="35">
        <f>IF(B5&lt;&gt;"",VLOOKUP(Esercizi!B5,Elementi!$B$2:$D$112,3,FALSE)*C5,0)</f>
        <v>78.196600000000004</v>
      </c>
      <c r="P5" s="35">
        <f>IF(D5&lt;&gt;"",VLOOKUP(Esercizi!D5,Elementi!$B$2:$D$112,3,FALSE)*E5,0)</f>
        <v>2.0158</v>
      </c>
      <c r="Q5" s="35">
        <f>IF(F5&lt;&gt;"",VLOOKUP(Esercizi!F5,Elementi!$B$2:$D$112,3,FALSE)*G5,0)</f>
        <v>61.947600000000001</v>
      </c>
      <c r="R5" s="35">
        <f>IF(H5&lt;&gt;"",VLOOKUP(Esercizi!H5,Elementi!$B$2:$D$112,3,FALSE)*I5,0)</f>
        <v>111.9958</v>
      </c>
      <c r="S5" s="35">
        <f>IF(J5&lt;&gt;"",VLOOKUP(Esercizi!J5,Elementi!$B$2:$D$112,3,FALSE)*K5,0)</f>
        <v>0</v>
      </c>
      <c r="T5" s="35">
        <f>IF(L5&lt;&gt;"",VLOOKUP(Esercizi!L5,Elementi!$B$2:$D$112,3,FALSE)*M5,0)</f>
        <v>0</v>
      </c>
    </row>
    <row r="6" spans="1:20" x14ac:dyDescent="0.25">
      <c r="A6">
        <v>5</v>
      </c>
      <c r="B6" s="34" t="s">
        <v>114</v>
      </c>
      <c r="C6" s="34">
        <v>1</v>
      </c>
      <c r="D6" s="34" t="s">
        <v>17</v>
      </c>
      <c r="E6" s="34">
        <v>1</v>
      </c>
      <c r="F6" s="34" t="s">
        <v>2</v>
      </c>
      <c r="G6" s="34">
        <v>3</v>
      </c>
      <c r="H6" s="34"/>
      <c r="I6" s="34"/>
      <c r="J6" s="34"/>
      <c r="K6" s="34"/>
      <c r="L6" s="34"/>
      <c r="M6" s="34"/>
      <c r="N6" s="35">
        <f t="shared" si="0"/>
        <v>197.33589999999998</v>
      </c>
      <c r="O6" s="35">
        <f>IF(B6&lt;&gt;"",VLOOKUP(Esercizi!B6,Elementi!$B$2:$D$112,3,FALSE)*C6,0)</f>
        <v>137.327</v>
      </c>
      <c r="P6" s="35">
        <f>IF(D6&lt;&gt;"",VLOOKUP(Esercizi!D6,Elementi!$B$2:$D$112,3,FALSE)*E6,0)</f>
        <v>12.0107</v>
      </c>
      <c r="Q6" s="35">
        <f>IF(F6&lt;&gt;"",VLOOKUP(Esercizi!F6,Elementi!$B$2:$D$112,3,FALSE)*G6,0)</f>
        <v>47.998199999999997</v>
      </c>
      <c r="R6" s="35">
        <f>IF(H6&lt;&gt;"",VLOOKUP(Esercizi!H6,Elementi!$B$2:$D$112,3,FALSE)*I6,0)</f>
        <v>0</v>
      </c>
      <c r="S6" s="35">
        <f>IF(J6&lt;&gt;"",VLOOKUP(Esercizi!J6,Elementi!$B$2:$D$112,3,FALSE)*K6,0)</f>
        <v>0</v>
      </c>
      <c r="T6" s="35">
        <f>IF(L6&lt;&gt;"",VLOOKUP(Esercizi!L6,Elementi!$B$2:$D$112,3,FALSE)*M6,0)</f>
        <v>0</v>
      </c>
    </row>
    <row r="7" spans="1:20" x14ac:dyDescent="0.25">
      <c r="A7">
        <v>6</v>
      </c>
      <c r="B7" s="34" t="s">
        <v>17</v>
      </c>
      <c r="C7" s="34">
        <v>6</v>
      </c>
      <c r="D7" s="34" t="s">
        <v>7</v>
      </c>
      <c r="E7" s="34">
        <v>6</v>
      </c>
      <c r="F7" s="34" t="s">
        <v>2</v>
      </c>
      <c r="G7" s="34">
        <v>2</v>
      </c>
      <c r="H7" s="34"/>
      <c r="I7" s="34"/>
      <c r="J7" s="34"/>
      <c r="K7" s="34"/>
      <c r="L7" s="34"/>
      <c r="M7" s="34"/>
      <c r="N7" s="35">
        <f t="shared" si="0"/>
        <v>110.1104</v>
      </c>
      <c r="O7" s="35">
        <f>IF(B7&lt;&gt;"",VLOOKUP(Esercizi!B7,Elementi!$B$2:$D$112,3,FALSE)*C7,0)</f>
        <v>72.0642</v>
      </c>
      <c r="P7" s="35">
        <f>IF(D7&lt;&gt;"",VLOOKUP(Esercizi!D7,Elementi!$B$2:$D$112,3,FALSE)*E7,0)</f>
        <v>6.0473999999999997</v>
      </c>
      <c r="Q7" s="35">
        <f>IF(F7&lt;&gt;"",VLOOKUP(Esercizi!F7,Elementi!$B$2:$D$112,3,FALSE)*G7,0)</f>
        <v>31.998799999999999</v>
      </c>
      <c r="R7" s="35">
        <f>IF(H7&lt;&gt;"",VLOOKUP(Esercizi!H7,Elementi!$B$2:$D$112,3,FALSE)*I7,0)</f>
        <v>0</v>
      </c>
      <c r="S7" s="35">
        <f>IF(J7&lt;&gt;"",VLOOKUP(Esercizi!J7,Elementi!$B$2:$D$112,3,FALSE)*K7,0)</f>
        <v>0</v>
      </c>
      <c r="T7" s="35">
        <f>IF(L7&lt;&gt;"",VLOOKUP(Esercizi!L7,Elementi!$B$2:$D$112,3,FALSE)*M7,0)</f>
        <v>0</v>
      </c>
    </row>
    <row r="8" spans="1:20" x14ac:dyDescent="0.25">
      <c r="A8">
        <v>7</v>
      </c>
      <c r="B8" s="34" t="s">
        <v>17</v>
      </c>
      <c r="C8" s="34">
        <v>2</v>
      </c>
      <c r="D8" s="34" t="s">
        <v>7</v>
      </c>
      <c r="E8" s="34">
        <v>6</v>
      </c>
      <c r="F8" s="34" t="s">
        <v>19</v>
      </c>
      <c r="G8" s="34">
        <v>1</v>
      </c>
      <c r="H8" s="34" t="s">
        <v>2</v>
      </c>
      <c r="I8" s="34">
        <v>1</v>
      </c>
      <c r="J8" s="34"/>
      <c r="K8" s="34"/>
      <c r="L8" s="34"/>
      <c r="M8" s="34"/>
      <c r="N8" s="35">
        <f t="shared" si="0"/>
        <v>60.0749</v>
      </c>
      <c r="O8" s="35">
        <f>IF(B8&lt;&gt;"",VLOOKUP(Esercizi!B8,Elementi!$B$2:$D$112,3,FALSE)*C8,0)</f>
        <v>24.0214</v>
      </c>
      <c r="P8" s="35">
        <f>IF(D8&lt;&gt;"",VLOOKUP(Esercizi!D8,Elementi!$B$2:$D$112,3,FALSE)*E8,0)</f>
        <v>6.0473999999999997</v>
      </c>
      <c r="Q8" s="35">
        <f>IF(F8&lt;&gt;"",VLOOKUP(Esercizi!F8,Elementi!$B$2:$D$112,3,FALSE)*G8,0)</f>
        <v>14.0067</v>
      </c>
      <c r="R8" s="35">
        <f>IF(H8&lt;&gt;"",VLOOKUP(Esercizi!H8,Elementi!$B$2:$D$112,3,FALSE)*I8,0)</f>
        <v>15.9994</v>
      </c>
      <c r="S8" s="35">
        <f>IF(J8&lt;&gt;"",VLOOKUP(Esercizi!J8,Elementi!$B$2:$D$112,3,FALSE)*K8,0)</f>
        <v>0</v>
      </c>
      <c r="T8" s="35">
        <f>IF(L8&lt;&gt;"",VLOOKUP(Esercizi!L8,Elementi!$B$2:$D$112,3,FALSE)*M8,0)</f>
        <v>0</v>
      </c>
    </row>
    <row r="9" spans="1:20" x14ac:dyDescent="0.25">
      <c r="A9">
        <v>8</v>
      </c>
      <c r="B9" s="34" t="s">
        <v>17</v>
      </c>
      <c r="C9" s="34">
        <v>5</v>
      </c>
      <c r="D9" s="34" t="s">
        <v>7</v>
      </c>
      <c r="E9" s="34">
        <v>10</v>
      </c>
      <c r="F9" s="34" t="s">
        <v>19</v>
      </c>
      <c r="G9" s="34">
        <v>1</v>
      </c>
      <c r="H9" s="34" t="s">
        <v>37</v>
      </c>
      <c r="I9" s="34">
        <v>1</v>
      </c>
      <c r="J9" s="34" t="s">
        <v>2</v>
      </c>
      <c r="K9" s="34">
        <v>1</v>
      </c>
      <c r="L9" s="34"/>
      <c r="M9" s="34"/>
      <c r="N9" s="35">
        <f t="shared" si="0"/>
        <v>135.5916</v>
      </c>
      <c r="O9" s="35">
        <f>IF(B9&lt;&gt;"",VLOOKUP(Esercizi!B9,Elementi!$B$2:$D$112,3,FALSE)*C9,0)</f>
        <v>60.0535</v>
      </c>
      <c r="P9" s="35">
        <f>IF(D9&lt;&gt;"",VLOOKUP(Esercizi!D9,Elementi!$B$2:$D$112,3,FALSE)*E9,0)</f>
        <v>10.079000000000001</v>
      </c>
      <c r="Q9" s="35">
        <f>IF(F9&lt;&gt;"",VLOOKUP(Esercizi!F9,Elementi!$B$2:$D$112,3,FALSE)*G9,0)</f>
        <v>14.0067</v>
      </c>
      <c r="R9" s="35">
        <f>IF(H9&lt;&gt;"",VLOOKUP(Esercizi!H9,Elementi!$B$2:$D$112,3,FALSE)*I9,0)</f>
        <v>35.453000000000003</v>
      </c>
      <c r="S9" s="35">
        <f>IF(J9&lt;&gt;"",VLOOKUP(Esercizi!J9,Elementi!$B$2:$D$112,3,FALSE)*K9,0)</f>
        <v>15.9994</v>
      </c>
      <c r="T9" s="35">
        <f>IF(L9&lt;&gt;"",VLOOKUP(Esercizi!L9,Elementi!$B$2:$D$112,3,FALSE)*M9,0)</f>
        <v>0</v>
      </c>
    </row>
    <row r="10" spans="1:20" x14ac:dyDescent="0.25">
      <c r="A10">
        <v>9</v>
      </c>
      <c r="B10" s="34" t="s">
        <v>60</v>
      </c>
      <c r="C10" s="34">
        <v>1</v>
      </c>
      <c r="D10" s="34" t="s">
        <v>0</v>
      </c>
      <c r="E10" s="34">
        <v>1</v>
      </c>
      <c r="F10" s="34" t="s">
        <v>1</v>
      </c>
      <c r="G10" s="34">
        <v>2</v>
      </c>
      <c r="H10" s="34"/>
      <c r="I10" s="34"/>
      <c r="J10" s="34"/>
      <c r="K10" s="34"/>
      <c r="L10" s="34"/>
      <c r="M10" s="34"/>
      <c r="N10" s="35">
        <f t="shared" si="0"/>
        <v>183.52099999999999</v>
      </c>
      <c r="O10" s="35">
        <f>IF(B10&lt;&gt;"",VLOOKUP(Esercizi!B10,Elementi!$B$2:$D$112,3,FALSE)*C10,0)</f>
        <v>63.545999999999999</v>
      </c>
      <c r="P10" s="35">
        <f>IF(D10&lt;&gt;"",VLOOKUP(Esercizi!D10,Elementi!$B$2:$D$112,3,FALSE)*E10,0)</f>
        <v>55.844999999999999</v>
      </c>
      <c r="Q10" s="35">
        <f>IF(F10&lt;&gt;"",VLOOKUP(Esercizi!F10,Elementi!$B$2:$D$112,3,FALSE)*G10,0)</f>
        <v>64.13</v>
      </c>
      <c r="R10" s="35">
        <f>IF(H10&lt;&gt;"",VLOOKUP(Esercizi!H10,Elementi!$B$2:$D$112,3,FALSE)*I10,0)</f>
        <v>0</v>
      </c>
      <c r="S10" s="35">
        <f>IF(J10&lt;&gt;"",VLOOKUP(Esercizi!J10,Elementi!$B$2:$D$112,3,FALSE)*K10,0)</f>
        <v>0</v>
      </c>
      <c r="T10" s="35">
        <f>IF(L10&lt;&gt;"",VLOOKUP(Esercizi!L10,Elementi!$B$2:$D$112,3,FALSE)*M10,0)</f>
        <v>0</v>
      </c>
    </row>
    <row r="11" spans="1:20" x14ac:dyDescent="0.25">
      <c r="A11">
        <v>10</v>
      </c>
      <c r="B11" s="34" t="s">
        <v>7</v>
      </c>
      <c r="C11" s="34">
        <v>8</v>
      </c>
      <c r="D11" s="34" t="s">
        <v>19</v>
      </c>
      <c r="E11" s="34">
        <v>2</v>
      </c>
      <c r="F11" s="34" t="s">
        <v>51</v>
      </c>
      <c r="G11" s="34">
        <v>2</v>
      </c>
      <c r="H11" s="34" t="s">
        <v>2</v>
      </c>
      <c r="I11" s="34">
        <v>7</v>
      </c>
      <c r="J11" s="34"/>
      <c r="K11" s="34"/>
      <c r="L11" s="34"/>
      <c r="M11" s="34"/>
      <c r="N11" s="35">
        <f t="shared" si="0"/>
        <v>252.06460000000001</v>
      </c>
      <c r="O11" s="35">
        <f>IF(B11&lt;&gt;"",VLOOKUP(Esercizi!B11,Elementi!$B$2:$D$112,3,FALSE)*C11,0)</f>
        <v>8.0632000000000001</v>
      </c>
      <c r="P11" s="35">
        <f>IF(D11&lt;&gt;"",VLOOKUP(Esercizi!D11,Elementi!$B$2:$D$112,3,FALSE)*E11,0)</f>
        <v>28.013400000000001</v>
      </c>
      <c r="Q11" s="35">
        <f>IF(F11&lt;&gt;"",VLOOKUP(Esercizi!F11,Elementi!$B$2:$D$112,3,FALSE)*G11,0)</f>
        <v>103.9922</v>
      </c>
      <c r="R11" s="35">
        <f>IF(H11&lt;&gt;"",VLOOKUP(Esercizi!H11,Elementi!$B$2:$D$112,3,FALSE)*I11,0)</f>
        <v>111.9958</v>
      </c>
      <c r="S11" s="35">
        <f>IF(J11&lt;&gt;"",VLOOKUP(Esercizi!J11,Elementi!$B$2:$D$112,3,FALSE)*K11,0)</f>
        <v>0</v>
      </c>
      <c r="T11" s="35">
        <f>IF(L11&lt;&gt;"",VLOOKUP(Esercizi!L11,Elementi!$B$2:$D$112,3,FALSE)*M11,0)</f>
        <v>0</v>
      </c>
    </row>
    <row r="12" spans="1:20" x14ac:dyDescent="0.25">
      <c r="A12">
        <v>11</v>
      </c>
      <c r="B12" s="34" t="s">
        <v>0</v>
      </c>
      <c r="C12" s="34">
        <v>1</v>
      </c>
      <c r="D12" s="34" t="s">
        <v>19</v>
      </c>
      <c r="E12" s="34">
        <v>1</v>
      </c>
      <c r="F12" s="34" t="s">
        <v>7</v>
      </c>
      <c r="G12" s="34">
        <v>4</v>
      </c>
      <c r="H12" s="34" t="s">
        <v>1</v>
      </c>
      <c r="I12" s="34">
        <v>2</v>
      </c>
      <c r="J12" s="34" t="s">
        <v>2</v>
      </c>
      <c r="K12" s="34">
        <v>8</v>
      </c>
      <c r="L12" s="34"/>
      <c r="M12" s="34"/>
      <c r="N12" s="35">
        <f t="shared" si="0"/>
        <v>266.00849999999997</v>
      </c>
      <c r="O12" s="35">
        <f>IF(B12&lt;&gt;"",VLOOKUP(Esercizi!B12,Elementi!$B$2:$D$112,3,FALSE)*C12,0)</f>
        <v>55.844999999999999</v>
      </c>
      <c r="P12" s="35">
        <f>IF(D12&lt;&gt;"",VLOOKUP(Esercizi!D12,Elementi!$B$2:$D$112,3,FALSE)*E12,0)</f>
        <v>14.0067</v>
      </c>
      <c r="Q12" s="35">
        <f>IF(F12&lt;&gt;"",VLOOKUP(Esercizi!F12,Elementi!$B$2:$D$112,3,FALSE)*G12,0)</f>
        <v>4.0316000000000001</v>
      </c>
      <c r="R12" s="35">
        <f>IF(H12&lt;&gt;"",VLOOKUP(Esercizi!H12,Elementi!$B$2:$D$112,3,FALSE)*I12,0)</f>
        <v>64.13</v>
      </c>
      <c r="S12" s="35">
        <f>IF(J12&lt;&gt;"",VLOOKUP(Esercizi!J12,Elementi!$B$2:$D$112,3,FALSE)*K12,0)</f>
        <v>127.9952</v>
      </c>
      <c r="T12" s="35">
        <f>IF(L12&lt;&gt;"",VLOOKUP(Esercizi!L12,Elementi!$B$2:$D$112,3,FALSE)*M12,0)</f>
        <v>0</v>
      </c>
    </row>
    <row r="13" spans="1:20" x14ac:dyDescent="0.25">
      <c r="A13">
        <v>12</v>
      </c>
      <c r="B13" s="34" t="s">
        <v>26</v>
      </c>
      <c r="C13" s="34">
        <v>1</v>
      </c>
      <c r="D13" s="34" t="s">
        <v>30</v>
      </c>
      <c r="E13" s="34">
        <v>1</v>
      </c>
      <c r="F13" s="34" t="s">
        <v>32</v>
      </c>
      <c r="G13" s="34">
        <v>1</v>
      </c>
      <c r="H13" s="34" t="s">
        <v>2</v>
      </c>
      <c r="I13" s="34">
        <v>4</v>
      </c>
      <c r="J13" s="34"/>
      <c r="K13" s="34"/>
      <c r="L13" s="34"/>
      <c r="M13" s="34"/>
      <c r="N13" s="35">
        <f t="shared" si="0"/>
        <v>142.05429999999998</v>
      </c>
      <c r="O13" s="35">
        <f>IF(B13&lt;&gt;"",VLOOKUP(Esercizi!B13,Elementi!$B$2:$D$112,3,FALSE)*C13,0)</f>
        <v>22.989699999999999</v>
      </c>
      <c r="P13" s="35">
        <f>IF(D13&lt;&gt;"",VLOOKUP(Esercizi!D13,Elementi!$B$2:$D$112,3,FALSE)*E13,0)</f>
        <v>26.9815</v>
      </c>
      <c r="Q13" s="35">
        <f>IF(F13&lt;&gt;"",VLOOKUP(Esercizi!F13,Elementi!$B$2:$D$112,3,FALSE)*G13,0)</f>
        <v>28.0855</v>
      </c>
      <c r="R13" s="35">
        <f>IF(H13&lt;&gt;"",VLOOKUP(Esercizi!H13,Elementi!$B$2:$D$112,3,FALSE)*I13,0)</f>
        <v>63.997599999999998</v>
      </c>
      <c r="S13" s="35">
        <f>IF(J13&lt;&gt;"",VLOOKUP(Esercizi!J13,Elementi!$B$2:$D$112,3,FALSE)*K13,0)</f>
        <v>0</v>
      </c>
      <c r="T13" s="35">
        <f>IF(L13&lt;&gt;"",VLOOKUP(Esercizi!L13,Elementi!$B$2:$D$112,3,FALSE)*M13,0)</f>
        <v>0</v>
      </c>
    </row>
    <row r="14" spans="1:20" x14ac:dyDescent="0.25">
      <c r="A14">
        <v>13</v>
      </c>
      <c r="B14" s="34" t="s">
        <v>58</v>
      </c>
      <c r="C14" s="34">
        <v>1</v>
      </c>
      <c r="D14" s="34" t="s">
        <v>7</v>
      </c>
      <c r="E14" s="34">
        <v>3</v>
      </c>
      <c r="F14" s="34" t="s">
        <v>2</v>
      </c>
      <c r="G14" s="34">
        <v>3</v>
      </c>
      <c r="H14" s="34"/>
      <c r="I14" s="34"/>
      <c r="J14" s="34"/>
      <c r="K14" s="34"/>
      <c r="L14" s="34"/>
      <c r="M14" s="34"/>
      <c r="N14" s="35">
        <f t="shared" si="0"/>
        <v>109.95509999999999</v>
      </c>
      <c r="O14" s="35">
        <f>IF(B14&lt;&gt;"",VLOOKUP(Esercizi!B14,Elementi!$B$2:$D$112,3,FALSE)*C14,0)</f>
        <v>58.933199999999999</v>
      </c>
      <c r="P14" s="35">
        <f>IF(D14&lt;&gt;"",VLOOKUP(Esercizi!D14,Elementi!$B$2:$D$112,3,FALSE)*E14,0)</f>
        <v>3.0236999999999998</v>
      </c>
      <c r="Q14" s="35">
        <f>IF(F14&lt;&gt;"",VLOOKUP(Esercizi!F14,Elementi!$B$2:$D$112,3,FALSE)*G14,0)</f>
        <v>47.998199999999997</v>
      </c>
      <c r="R14" s="35">
        <f>IF(H14&lt;&gt;"",VLOOKUP(Esercizi!H14,Elementi!$B$2:$D$112,3,FALSE)*I14,0)</f>
        <v>0</v>
      </c>
      <c r="S14" s="35">
        <f>IF(J14&lt;&gt;"",VLOOKUP(Esercizi!J14,Elementi!$B$2:$D$112,3,FALSE)*K14,0)</f>
        <v>0</v>
      </c>
      <c r="T14" s="35">
        <f>IF(L14&lt;&gt;"",VLOOKUP(Esercizi!L14,Elementi!$B$2:$D$112,3,FALSE)*M14,0)</f>
        <v>0</v>
      </c>
    </row>
    <row r="15" spans="1:20" x14ac:dyDescent="0.25">
      <c r="A15">
        <v>14</v>
      </c>
      <c r="B15" s="34" t="s">
        <v>26</v>
      </c>
      <c r="C15" s="34">
        <v>2</v>
      </c>
      <c r="D15" s="34" t="s">
        <v>53</v>
      </c>
      <c r="E15" s="34">
        <v>1</v>
      </c>
      <c r="F15" s="34" t="s">
        <v>2</v>
      </c>
      <c r="G15" s="34">
        <v>4</v>
      </c>
      <c r="H15" s="34"/>
      <c r="I15" s="34"/>
      <c r="J15" s="34"/>
      <c r="K15" s="34"/>
      <c r="L15" s="34"/>
      <c r="M15" s="34"/>
      <c r="N15" s="35">
        <f t="shared" si="0"/>
        <v>164.91499999999999</v>
      </c>
      <c r="O15" s="35">
        <f>IF(B15&lt;&gt;"",VLOOKUP(Esercizi!B15,Elementi!$B$2:$D$112,3,FALSE)*C15,0)</f>
        <v>45.979399999999998</v>
      </c>
      <c r="P15" s="35">
        <f>IF(D15&lt;&gt;"",VLOOKUP(Esercizi!D15,Elementi!$B$2:$D$112,3,FALSE)*E15,0)</f>
        <v>54.938000000000002</v>
      </c>
      <c r="Q15" s="35">
        <f>IF(F15&lt;&gt;"",VLOOKUP(Esercizi!F15,Elementi!$B$2:$D$112,3,FALSE)*G15,0)</f>
        <v>63.997599999999998</v>
      </c>
      <c r="R15" s="35">
        <f>IF(H15&lt;&gt;"",VLOOKUP(Esercizi!H15,Elementi!$B$2:$D$112,3,FALSE)*I15,0)</f>
        <v>0</v>
      </c>
      <c r="S15" s="35">
        <f>IF(J15&lt;&gt;"",VLOOKUP(Esercizi!J15,Elementi!$B$2:$D$112,3,FALSE)*K15,0)</f>
        <v>0</v>
      </c>
      <c r="T15" s="35">
        <f>IF(L15&lt;&gt;"",VLOOKUP(Esercizi!L15,Elementi!$B$2:$D$112,3,FALSE)*M15,0)</f>
        <v>0</v>
      </c>
    </row>
    <row r="16" spans="1:20" x14ac:dyDescent="0.25">
      <c r="A16">
        <v>15</v>
      </c>
      <c r="B16" s="34" t="s">
        <v>39</v>
      </c>
      <c r="C16" s="34">
        <v>1</v>
      </c>
      <c r="D16" s="34" t="s">
        <v>7</v>
      </c>
      <c r="E16" s="34">
        <v>1</v>
      </c>
      <c r="F16" s="34" t="s">
        <v>51</v>
      </c>
      <c r="G16" s="34">
        <v>1</v>
      </c>
      <c r="H16" s="34" t="s">
        <v>2</v>
      </c>
      <c r="I16" s="34">
        <v>4</v>
      </c>
      <c r="J16" s="34"/>
      <c r="K16" s="34"/>
      <c r="L16" s="34"/>
      <c r="M16" s="34"/>
      <c r="N16" s="35">
        <f t="shared" si="0"/>
        <v>156.09989999999999</v>
      </c>
      <c r="O16" s="35">
        <f>IF(B16&lt;&gt;"",VLOOKUP(Esercizi!B16,Elementi!$B$2:$D$112,3,FALSE)*C16,0)</f>
        <v>39.098300000000002</v>
      </c>
      <c r="P16" s="35">
        <f>IF(D16&lt;&gt;"",VLOOKUP(Esercizi!D16,Elementi!$B$2:$D$112,3,FALSE)*E16,0)</f>
        <v>1.0079</v>
      </c>
      <c r="Q16" s="35">
        <f>IF(F16&lt;&gt;"",VLOOKUP(Esercizi!F16,Elementi!$B$2:$D$112,3,FALSE)*G16,0)</f>
        <v>51.996099999999998</v>
      </c>
      <c r="R16" s="35">
        <f>IF(H16&lt;&gt;"",VLOOKUP(Esercizi!H16,Elementi!$B$2:$D$112,3,FALSE)*I16,0)</f>
        <v>63.997599999999998</v>
      </c>
      <c r="S16" s="35">
        <f>IF(J16&lt;&gt;"",VLOOKUP(Esercizi!J16,Elementi!$B$2:$D$112,3,FALSE)*K16,0)</f>
        <v>0</v>
      </c>
      <c r="T16" s="35">
        <f>IF(L16&lt;&gt;"",VLOOKUP(Esercizi!L16,Elementi!$B$2:$D$112,3,FALSE)*M16,0)</f>
        <v>0</v>
      </c>
    </row>
    <row r="17" spans="1:20" x14ac:dyDescent="0.25">
      <c r="A17">
        <v>16</v>
      </c>
      <c r="B17" s="34" t="s">
        <v>17</v>
      </c>
      <c r="C17" s="34">
        <v>6</v>
      </c>
      <c r="D17" s="34" t="s">
        <v>7</v>
      </c>
      <c r="E17" s="34">
        <v>3</v>
      </c>
      <c r="F17" s="34" t="s">
        <v>19</v>
      </c>
      <c r="G17" s="34">
        <v>3</v>
      </c>
      <c r="H17" s="34" t="s">
        <v>2</v>
      </c>
      <c r="I17" s="34">
        <v>6</v>
      </c>
      <c r="J17" s="34"/>
      <c r="K17" s="34"/>
      <c r="L17" s="34"/>
      <c r="M17" s="34"/>
      <c r="N17" s="35">
        <f t="shared" si="0"/>
        <v>213.1044</v>
      </c>
      <c r="O17" s="35">
        <f>IF(B17&lt;&gt;"",VLOOKUP(Esercizi!B17,Elementi!$B$2:$D$112,3,FALSE)*C17,0)</f>
        <v>72.0642</v>
      </c>
      <c r="P17" s="35">
        <f>IF(D17&lt;&gt;"",VLOOKUP(Esercizi!D17,Elementi!$B$2:$D$112,3,FALSE)*E17,0)</f>
        <v>3.0236999999999998</v>
      </c>
      <c r="Q17" s="35">
        <f>IF(F17&lt;&gt;"",VLOOKUP(Esercizi!F17,Elementi!$B$2:$D$112,3,FALSE)*G17,0)</f>
        <v>42.020099999999999</v>
      </c>
      <c r="R17" s="35">
        <f>IF(H17&lt;&gt;"",VLOOKUP(Esercizi!H17,Elementi!$B$2:$D$112,3,FALSE)*I17,0)</f>
        <v>95.996399999999994</v>
      </c>
      <c r="S17" s="35">
        <f>IF(J17&lt;&gt;"",VLOOKUP(Esercizi!J17,Elementi!$B$2:$D$112,3,FALSE)*K17,0)</f>
        <v>0</v>
      </c>
      <c r="T17" s="35">
        <f>IF(L17&lt;&gt;"",VLOOKUP(Esercizi!L17,Elementi!$B$2:$D$112,3,FALSE)*M17,0)</f>
        <v>0</v>
      </c>
    </row>
    <row r="18" spans="1:20" x14ac:dyDescent="0.25">
      <c r="A18">
        <v>17</v>
      </c>
      <c r="B18" s="34" t="s">
        <v>17</v>
      </c>
      <c r="C18" s="34">
        <v>4</v>
      </c>
      <c r="D18" s="34" t="s">
        <v>7</v>
      </c>
      <c r="E18" s="34">
        <v>8</v>
      </c>
      <c r="F18" s="34" t="s">
        <v>2</v>
      </c>
      <c r="G18" s="34">
        <v>4</v>
      </c>
      <c r="H18" s="34"/>
      <c r="I18" s="34"/>
      <c r="J18" s="34"/>
      <c r="K18" s="34"/>
      <c r="L18" s="34"/>
      <c r="M18" s="34"/>
      <c r="N18" s="35">
        <f t="shared" si="0"/>
        <v>120.1036</v>
      </c>
      <c r="O18" s="35">
        <f>IF(B18&lt;&gt;"",VLOOKUP(Esercizi!B18,Elementi!$B$2:$D$112,3,FALSE)*C18,0)</f>
        <v>48.0428</v>
      </c>
      <c r="P18" s="35">
        <f>IF(D18&lt;&gt;"",VLOOKUP(Esercizi!D18,Elementi!$B$2:$D$112,3,FALSE)*E18,0)</f>
        <v>8.0632000000000001</v>
      </c>
      <c r="Q18" s="35">
        <f>IF(F18&lt;&gt;"",VLOOKUP(Esercizi!F18,Elementi!$B$2:$D$112,3,FALSE)*G18,0)</f>
        <v>63.997599999999998</v>
      </c>
      <c r="R18" s="35">
        <f>IF(H18&lt;&gt;"",VLOOKUP(Esercizi!H18,Elementi!$B$2:$D$112,3,FALSE)*I18,0)</f>
        <v>0</v>
      </c>
      <c r="S18" s="35">
        <f>IF(J18&lt;&gt;"",VLOOKUP(Esercizi!J18,Elementi!$B$2:$D$112,3,FALSE)*K18,0)</f>
        <v>0</v>
      </c>
      <c r="T18" s="35">
        <f>IF(L18&lt;&gt;"",VLOOKUP(Esercizi!L18,Elementi!$B$2:$D$112,3,FALSE)*M18,0)</f>
        <v>0</v>
      </c>
    </row>
    <row r="19" spans="1:20" x14ac:dyDescent="0.25">
      <c r="A19">
        <v>18</v>
      </c>
      <c r="B19" s="34" t="s">
        <v>39</v>
      </c>
      <c r="C19" s="34">
        <v>1</v>
      </c>
      <c r="D19" s="34" t="s">
        <v>53</v>
      </c>
      <c r="E19" s="34">
        <v>1</v>
      </c>
      <c r="F19" s="34" t="s">
        <v>2</v>
      </c>
      <c r="G19" s="34">
        <v>4</v>
      </c>
      <c r="H19" s="34"/>
      <c r="I19" s="34"/>
      <c r="J19" s="34"/>
      <c r="K19" s="34"/>
      <c r="L19" s="34"/>
      <c r="M19" s="34"/>
      <c r="N19" s="35">
        <f t="shared" si="0"/>
        <v>158.03390000000002</v>
      </c>
      <c r="O19" s="35">
        <f>IF(B19&lt;&gt;"",VLOOKUP(Esercizi!B19,Elementi!$B$2:$D$112,3,FALSE)*C19,0)</f>
        <v>39.098300000000002</v>
      </c>
      <c r="P19" s="35">
        <f>IF(D19&lt;&gt;"",VLOOKUP(Esercizi!D19,Elementi!$B$2:$D$112,3,FALSE)*E19,0)</f>
        <v>54.938000000000002</v>
      </c>
      <c r="Q19" s="35">
        <f>IF(F19&lt;&gt;"",VLOOKUP(Esercizi!F19,Elementi!$B$2:$D$112,3,FALSE)*G19,0)</f>
        <v>63.997599999999998</v>
      </c>
      <c r="R19" s="35">
        <f>IF(H19&lt;&gt;"",VLOOKUP(Esercizi!H19,Elementi!$B$2:$D$112,3,FALSE)*I19,0)</f>
        <v>0</v>
      </c>
      <c r="S19" s="35">
        <f>IF(J19&lt;&gt;"",VLOOKUP(Esercizi!J19,Elementi!$B$2:$D$112,3,FALSE)*K19,0)</f>
        <v>0</v>
      </c>
      <c r="T19" s="35">
        <f>IF(L19&lt;&gt;"",VLOOKUP(Esercizi!L19,Elementi!$B$2:$D$112,3,FALSE)*M19,0)</f>
        <v>0</v>
      </c>
    </row>
    <row r="20" spans="1:20" x14ac:dyDescent="0.25">
      <c r="A20">
        <v>19</v>
      </c>
      <c r="B20" s="34" t="s">
        <v>26</v>
      </c>
      <c r="C20" s="34">
        <v>1</v>
      </c>
      <c r="D20" s="34" t="s">
        <v>7</v>
      </c>
      <c r="E20" s="34">
        <v>1</v>
      </c>
      <c r="F20" s="34" t="s">
        <v>17</v>
      </c>
      <c r="G20" s="34">
        <v>1</v>
      </c>
      <c r="H20" s="34" t="s">
        <v>2</v>
      </c>
      <c r="I20" s="34">
        <v>3</v>
      </c>
      <c r="J20" s="34"/>
      <c r="K20" s="34"/>
      <c r="L20" s="34"/>
      <c r="M20" s="34"/>
      <c r="N20" s="35">
        <f t="shared" si="0"/>
        <v>84.006499999999988</v>
      </c>
      <c r="O20" s="35">
        <f>IF(B20&lt;&gt;"",VLOOKUP(Esercizi!B20,Elementi!$B$2:$D$112,3,FALSE)*C20,0)</f>
        <v>22.989699999999999</v>
      </c>
      <c r="P20" s="35">
        <f>IF(D20&lt;&gt;"",VLOOKUP(Esercizi!D20,Elementi!$B$2:$D$112,3,FALSE)*E20,0)</f>
        <v>1.0079</v>
      </c>
      <c r="Q20" s="35">
        <f>IF(F20&lt;&gt;"",VLOOKUP(Esercizi!F20,Elementi!$B$2:$D$112,3,FALSE)*G20,0)</f>
        <v>12.0107</v>
      </c>
      <c r="R20" s="35">
        <f>IF(H20&lt;&gt;"",VLOOKUP(Esercizi!H20,Elementi!$B$2:$D$112,3,FALSE)*I20,0)</f>
        <v>47.998199999999997</v>
      </c>
      <c r="S20" s="35">
        <f>IF(J20&lt;&gt;"",VLOOKUP(Esercizi!J20,Elementi!$B$2:$D$112,3,FALSE)*K20,0)</f>
        <v>0</v>
      </c>
      <c r="T20" s="35">
        <f>IF(L20&lt;&gt;"",VLOOKUP(Esercizi!L20,Elementi!$B$2:$D$112,3,FALSE)*M20,0)</f>
        <v>0</v>
      </c>
    </row>
    <row r="21" spans="1:20" x14ac:dyDescent="0.25">
      <c r="A21">
        <v>20</v>
      </c>
      <c r="B21" s="34" t="s">
        <v>17</v>
      </c>
      <c r="C21" s="34">
        <v>7</v>
      </c>
      <c r="D21" s="34" t="s">
        <v>7</v>
      </c>
      <c r="E21" s="34">
        <v>9</v>
      </c>
      <c r="F21" s="34" t="s">
        <v>19</v>
      </c>
      <c r="G21" s="34">
        <v>1</v>
      </c>
      <c r="H21" s="34"/>
      <c r="I21" s="34"/>
      <c r="J21" s="34"/>
      <c r="K21" s="34"/>
      <c r="L21" s="34"/>
      <c r="M21" s="34"/>
      <c r="N21" s="35">
        <f t="shared" si="0"/>
        <v>107.1527</v>
      </c>
      <c r="O21" s="35">
        <f>IF(B21&lt;&gt;"",VLOOKUP(Esercizi!B21,Elementi!$B$2:$D$112,3,FALSE)*C21,0)</f>
        <v>84.0749</v>
      </c>
      <c r="P21" s="35">
        <f>IF(D21&lt;&gt;"",VLOOKUP(Esercizi!D21,Elementi!$B$2:$D$112,3,FALSE)*E21,0)</f>
        <v>9.0710999999999995</v>
      </c>
      <c r="Q21" s="35">
        <f>IF(F21&lt;&gt;"",VLOOKUP(Esercizi!F21,Elementi!$B$2:$D$112,3,FALSE)*G21,0)</f>
        <v>14.0067</v>
      </c>
      <c r="R21" s="35">
        <f>IF(H21&lt;&gt;"",VLOOKUP(Esercizi!H21,Elementi!$B$2:$D$112,3,FALSE)*I21,0)</f>
        <v>0</v>
      </c>
      <c r="S21" s="35">
        <f>IF(J21&lt;&gt;"",VLOOKUP(Esercizi!J21,Elementi!$B$2:$D$112,3,FALSE)*K21,0)</f>
        <v>0</v>
      </c>
      <c r="T21" s="35">
        <f>IF(L21&lt;&gt;"",VLOOKUP(Esercizi!L21,Elementi!$B$2:$D$112,3,FALSE)*M21,0)</f>
        <v>0</v>
      </c>
    </row>
  </sheetData>
  <sheetProtection algorithmName="SHA-512" hashValue="H18PiXbc0aW9qGl8R3z2wRQ6APvatsFfE4VBGFhtkIC1j3JH/C6C7Hn7L3teu+p5JlcE1RJ5kprdDGfLM1hK5Q==" saltValue="gIrQOyVLE+LF9zjqKKR6B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 di lavoro</vt:lpstr>
      <vt:lpstr>Elementi</vt:lpstr>
      <vt:lpstr>Esercizi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</dc:creator>
  <cp:lastModifiedBy>marti</cp:lastModifiedBy>
  <dcterms:created xsi:type="dcterms:W3CDTF">2016-10-10T22:10:33Z</dcterms:created>
  <dcterms:modified xsi:type="dcterms:W3CDTF">2016-10-13T11:17:30Z</dcterms:modified>
</cp:coreProperties>
</file>